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3.xml" ContentType="application/vnd.openxmlformats-officedocument.drawing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50" windowWidth="20115" windowHeight="8190"/>
  </bookViews>
  <sheets>
    <sheet name="Heatbed simulator" sheetId="2" r:id="rId1"/>
    <sheet name="Test Data" sheetId="1" r:id="rId2"/>
    <sheet name="insulation effcet" sheetId="4" r:id="rId3"/>
    <sheet name="voltage effect" sheetId="6" r:id="rId4"/>
  </sheets>
  <definedNames>
    <definedName name="solver_adj" localSheetId="1" hidden="1">'Test Data'!$AN$9:$AN$10</definedName>
    <definedName name="solver_cvg" localSheetId="1" hidden="1">"""""""""""""""""""""""""""""""""""""""""""""""""""""""""""""""""""""""""""""""""""""""""""""""""""""""""""""""""""""""""""""""0,0001"""""""""""""""""""""""""""""""""""""""""""""""""""""""""""""""""""""""""""""""""""""""""""""""""""""""""""""""""""""""""""""""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'Test Data'!$N$62</definedName>
    <definedName name="solver_pre" localSheetId="1" hidden="1">"""""""""""""""""""""""""""""""""""""""""""""""""""""""""""""""""""""""""""""""""""""""""""""""""""""""""""""""""""""""""""""""0,000001"""""""""""""""""""""""""""""""""""""""""""""""""""""""""""""""""""""""""""""""""""""""""""""""""""""""""""""""""""""""""""""""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1</definedName>
    <definedName name="solver_typ" localSheetId="1" hidden="1">2</definedName>
    <definedName name="solver_val" localSheetId="1" hidden="1">0</definedName>
    <definedName name="solver_ver" localSheetId="1" hidden="1">3</definedName>
  </definedNames>
  <calcPr calcId="145621"/>
</workbook>
</file>

<file path=xl/calcChain.xml><?xml version="1.0" encoding="utf-8"?>
<calcChain xmlns="http://schemas.openxmlformats.org/spreadsheetml/2006/main">
  <c r="F5" i="2" l="1"/>
  <c r="N34" i="2"/>
  <c r="N33" i="2"/>
  <c r="N32" i="2"/>
  <c r="N31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193" i="2"/>
  <c r="G50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B52" i="2"/>
  <c r="J52" i="2"/>
  <c r="B53" i="2"/>
  <c r="J53" i="2"/>
  <c r="B54" i="2"/>
  <c r="J54" i="2"/>
  <c r="B55" i="2"/>
  <c r="J55" i="2"/>
  <c r="B56" i="2"/>
  <c r="J56" i="2"/>
  <c r="B57" i="2"/>
  <c r="J57" i="2"/>
  <c r="B58" i="2"/>
  <c r="J58" i="2"/>
  <c r="B59" i="2"/>
  <c r="J59" i="2"/>
  <c r="B60" i="2"/>
  <c r="J60" i="2"/>
  <c r="B61" i="2"/>
  <c r="J61" i="2"/>
  <c r="B62" i="2"/>
  <c r="J62" i="2"/>
  <c r="B63" i="2"/>
  <c r="J63" i="2"/>
  <c r="B64" i="2"/>
  <c r="J64" i="2"/>
  <c r="B65" i="2"/>
  <c r="J65" i="2"/>
  <c r="B66" i="2"/>
  <c r="J66" i="2"/>
  <c r="B67" i="2"/>
  <c r="J67" i="2"/>
  <c r="B68" i="2"/>
  <c r="J68" i="2"/>
  <c r="B69" i="2"/>
  <c r="J69" i="2"/>
  <c r="B70" i="2"/>
  <c r="J70" i="2"/>
  <c r="B71" i="2"/>
  <c r="J71" i="2"/>
  <c r="B72" i="2"/>
  <c r="J72" i="2"/>
  <c r="B73" i="2"/>
  <c r="J73" i="2"/>
  <c r="B74" i="2"/>
  <c r="J74" i="2"/>
  <c r="B75" i="2"/>
  <c r="J75" i="2"/>
  <c r="B76" i="2"/>
  <c r="J76" i="2"/>
  <c r="B77" i="2"/>
  <c r="J77" i="2"/>
  <c r="B78" i="2"/>
  <c r="J78" i="2"/>
  <c r="B79" i="2"/>
  <c r="J79" i="2"/>
  <c r="B39" i="2"/>
  <c r="J51" i="2"/>
  <c r="H50" i="2"/>
  <c r="B42" i="2"/>
  <c r="J50" i="2"/>
  <c r="I50" i="2"/>
  <c r="F50" i="2"/>
  <c r="D50" i="2"/>
  <c r="B35" i="2" s="1"/>
  <c r="B31" i="2"/>
  <c r="B29" i="2"/>
  <c r="B43" i="2" s="1"/>
  <c r="D43" i="2" s="1"/>
  <c r="B30" i="2"/>
  <c r="B44" i="2" l="1"/>
  <c r="D51" i="2"/>
  <c r="U50" i="2"/>
  <c r="V50" i="2" s="1"/>
  <c r="W50" i="2" s="1"/>
  <c r="X50" i="2" s="1"/>
  <c r="L50" i="2"/>
  <c r="M50" i="2"/>
  <c r="D44" i="2"/>
  <c r="N50" i="2"/>
  <c r="O50" i="2" s="1"/>
  <c r="K50" i="2"/>
  <c r="Y50" i="2" l="1"/>
  <c r="D52" i="2"/>
  <c r="B45" i="2"/>
  <c r="D45" i="2" s="1"/>
  <c r="G51" i="2" s="1"/>
  <c r="Q50" i="2"/>
  <c r="P50" i="2"/>
  <c r="R50" i="2"/>
  <c r="D53" i="2" l="1"/>
  <c r="U51" i="2"/>
  <c r="V51" i="2" s="1"/>
  <c r="W51" i="2" s="1"/>
  <c r="H51" i="2"/>
  <c r="M51" i="2" s="1"/>
  <c r="S50" i="2"/>
  <c r="D54" i="2" l="1"/>
  <c r="X51" i="2"/>
  <c r="Y51" i="2" s="1"/>
  <c r="T50" i="2"/>
  <c r="D55" i="2" l="1"/>
  <c r="Z50" i="2"/>
  <c r="E51" i="2" s="1"/>
  <c r="U57" i="1"/>
  <c r="W57" i="1" s="1"/>
  <c r="W56" i="1"/>
  <c r="AK26" i="2"/>
  <c r="AK27" i="2" s="1"/>
  <c r="D56" i="2" l="1"/>
  <c r="G52" i="2"/>
  <c r="N51" i="2"/>
  <c r="O51" i="2" s="1"/>
  <c r="I51" i="2"/>
  <c r="K51" i="2" s="1"/>
  <c r="F51" i="2"/>
  <c r="L51" i="2" s="1"/>
  <c r="W58" i="1"/>
  <c r="AJ50" i="2"/>
  <c r="B51" i="2"/>
  <c r="B50" i="2"/>
  <c r="M42" i="1"/>
  <c r="N42" i="1" s="1"/>
  <c r="AN12" i="1"/>
  <c r="AM168" i="1"/>
  <c r="AL168" i="1" s="1"/>
  <c r="AM169" i="1"/>
  <c r="AL169" i="1" s="1"/>
  <c r="AM170" i="1"/>
  <c r="AL170" i="1" s="1"/>
  <c r="AM171" i="1"/>
  <c r="AL171" i="1" s="1"/>
  <c r="AM172" i="1"/>
  <c r="AL172" i="1" s="1"/>
  <c r="AM173" i="1"/>
  <c r="AL173" i="1" s="1"/>
  <c r="AM174" i="1"/>
  <c r="AL174" i="1" s="1"/>
  <c r="AM175" i="1"/>
  <c r="AL175" i="1" s="1"/>
  <c r="AM176" i="1"/>
  <c r="AL176" i="1" s="1"/>
  <c r="AM177" i="1"/>
  <c r="AL177" i="1" s="1"/>
  <c r="AM178" i="1"/>
  <c r="AL178" i="1" s="1"/>
  <c r="AM179" i="1"/>
  <c r="AL179" i="1" s="1"/>
  <c r="AM180" i="1"/>
  <c r="AL180" i="1" s="1"/>
  <c r="AM181" i="1"/>
  <c r="AL181" i="1" s="1"/>
  <c r="AM182" i="1"/>
  <c r="AL182" i="1" s="1"/>
  <c r="AM183" i="1"/>
  <c r="AL183" i="1" s="1"/>
  <c r="AM184" i="1"/>
  <c r="AL184" i="1" s="1"/>
  <c r="AM185" i="1"/>
  <c r="AL185" i="1" s="1"/>
  <c r="AM186" i="1"/>
  <c r="AL186" i="1" s="1"/>
  <c r="AM187" i="1"/>
  <c r="AL187" i="1" s="1"/>
  <c r="AM188" i="1"/>
  <c r="AL188" i="1" s="1"/>
  <c r="AM189" i="1"/>
  <c r="AL189" i="1" s="1"/>
  <c r="AM190" i="1"/>
  <c r="AL190" i="1" s="1"/>
  <c r="AM191" i="1"/>
  <c r="AL191" i="1" s="1"/>
  <c r="AM192" i="1"/>
  <c r="AL192" i="1" s="1"/>
  <c r="AM193" i="1"/>
  <c r="AL193" i="1" s="1"/>
  <c r="AM194" i="1"/>
  <c r="AL194" i="1" s="1"/>
  <c r="AM195" i="1"/>
  <c r="AL195" i="1" s="1"/>
  <c r="AM196" i="1"/>
  <c r="AL196" i="1" s="1"/>
  <c r="AM197" i="1"/>
  <c r="AL197" i="1" s="1"/>
  <c r="AM198" i="1"/>
  <c r="AL198" i="1" s="1"/>
  <c r="AM199" i="1"/>
  <c r="AL199" i="1" s="1"/>
  <c r="AM200" i="1"/>
  <c r="AL200" i="1" s="1"/>
  <c r="AM201" i="1"/>
  <c r="AL201" i="1" s="1"/>
  <c r="AM202" i="1"/>
  <c r="AL202" i="1" s="1"/>
  <c r="AM203" i="1"/>
  <c r="AL203" i="1" s="1"/>
  <c r="AM204" i="1"/>
  <c r="AL204" i="1" s="1"/>
  <c r="AM205" i="1"/>
  <c r="AL205" i="1" s="1"/>
  <c r="AM206" i="1"/>
  <c r="AL206" i="1" s="1"/>
  <c r="AM207" i="1"/>
  <c r="AL207" i="1" s="1"/>
  <c r="AM208" i="1"/>
  <c r="AL208" i="1" s="1"/>
  <c r="AM209" i="1"/>
  <c r="AL209" i="1" s="1"/>
  <c r="AM210" i="1"/>
  <c r="AL210" i="1" s="1"/>
  <c r="AM211" i="1"/>
  <c r="AL211" i="1" s="1"/>
  <c r="AM212" i="1"/>
  <c r="AL212" i="1" s="1"/>
  <c r="AM213" i="1"/>
  <c r="AL213" i="1" s="1"/>
  <c r="AM214" i="1"/>
  <c r="AL214" i="1" s="1"/>
  <c r="AM215" i="1"/>
  <c r="AL215" i="1" s="1"/>
  <c r="AM216" i="1"/>
  <c r="AL216" i="1" s="1"/>
  <c r="AM217" i="1"/>
  <c r="AL217" i="1" s="1"/>
  <c r="AM218" i="1"/>
  <c r="AL218" i="1" s="1"/>
  <c r="AM219" i="1"/>
  <c r="AL219" i="1" s="1"/>
  <c r="AM220" i="1"/>
  <c r="AL220" i="1" s="1"/>
  <c r="AM221" i="1"/>
  <c r="AL221" i="1" s="1"/>
  <c r="AM222" i="1"/>
  <c r="AL222" i="1" s="1"/>
  <c r="AM223" i="1"/>
  <c r="AL223" i="1" s="1"/>
  <c r="AM224" i="1"/>
  <c r="AL224" i="1" s="1"/>
  <c r="AM225" i="1"/>
  <c r="AL225" i="1" s="1"/>
  <c r="AM226" i="1"/>
  <c r="AL226" i="1" s="1"/>
  <c r="AM227" i="1"/>
  <c r="AL227" i="1" s="1"/>
  <c r="AM228" i="1"/>
  <c r="AL228" i="1" s="1"/>
  <c r="AM229" i="1"/>
  <c r="AL229" i="1" s="1"/>
  <c r="AM230" i="1"/>
  <c r="AL230" i="1" s="1"/>
  <c r="AM231" i="1"/>
  <c r="AL231" i="1" s="1"/>
  <c r="AM232" i="1"/>
  <c r="AL232" i="1" s="1"/>
  <c r="AM159" i="1"/>
  <c r="AL159" i="1" s="1"/>
  <c r="AM160" i="1"/>
  <c r="AL160" i="1" s="1"/>
  <c r="AM161" i="1"/>
  <c r="AL161" i="1" s="1"/>
  <c r="AM162" i="1"/>
  <c r="AL162" i="1" s="1"/>
  <c r="AM163" i="1"/>
  <c r="AL163" i="1" s="1"/>
  <c r="AM164" i="1"/>
  <c r="AL164" i="1" s="1"/>
  <c r="AM165" i="1"/>
  <c r="AL165" i="1" s="1"/>
  <c r="AM166" i="1"/>
  <c r="AL166" i="1" s="1"/>
  <c r="AM167" i="1"/>
  <c r="AL167" i="1" s="1"/>
  <c r="AM146" i="1"/>
  <c r="AL146" i="1" s="1"/>
  <c r="AM147" i="1"/>
  <c r="AL147" i="1" s="1"/>
  <c r="AM148" i="1"/>
  <c r="AL148" i="1" s="1"/>
  <c r="AM149" i="1"/>
  <c r="AL149" i="1" s="1"/>
  <c r="AM150" i="1"/>
  <c r="AL150" i="1" s="1"/>
  <c r="AM151" i="1"/>
  <c r="AL151" i="1" s="1"/>
  <c r="AM152" i="1"/>
  <c r="AL152" i="1" s="1"/>
  <c r="AM153" i="1"/>
  <c r="AL153" i="1" s="1"/>
  <c r="AM154" i="1"/>
  <c r="AL154" i="1" s="1"/>
  <c r="AM155" i="1"/>
  <c r="AL155" i="1" s="1"/>
  <c r="AM156" i="1"/>
  <c r="AL156" i="1" s="1"/>
  <c r="AM157" i="1"/>
  <c r="AL157" i="1" s="1"/>
  <c r="AM158" i="1"/>
  <c r="AL158" i="1" s="1"/>
  <c r="AM143" i="1"/>
  <c r="AL143" i="1" s="1"/>
  <c r="AM144" i="1"/>
  <c r="AL144" i="1" s="1"/>
  <c r="AM145" i="1"/>
  <c r="AL145" i="1" s="1"/>
  <c r="AM125" i="1"/>
  <c r="AL125" i="1" s="1"/>
  <c r="AM126" i="1"/>
  <c r="AL126" i="1" s="1"/>
  <c r="AM127" i="1"/>
  <c r="AL127" i="1" s="1"/>
  <c r="AM128" i="1"/>
  <c r="AL128" i="1" s="1"/>
  <c r="AM129" i="1"/>
  <c r="AL129" i="1" s="1"/>
  <c r="AM130" i="1"/>
  <c r="AL130" i="1" s="1"/>
  <c r="AM131" i="1"/>
  <c r="AL131" i="1" s="1"/>
  <c r="AM132" i="1"/>
  <c r="AL132" i="1" s="1"/>
  <c r="AM133" i="1"/>
  <c r="AL133" i="1" s="1"/>
  <c r="AM134" i="1"/>
  <c r="AL134" i="1" s="1"/>
  <c r="AM135" i="1"/>
  <c r="AL135" i="1" s="1"/>
  <c r="AM136" i="1"/>
  <c r="AL136" i="1" s="1"/>
  <c r="AM137" i="1"/>
  <c r="AL137" i="1" s="1"/>
  <c r="AM138" i="1"/>
  <c r="AL138" i="1" s="1"/>
  <c r="AM139" i="1"/>
  <c r="AL139" i="1" s="1"/>
  <c r="AM140" i="1"/>
  <c r="AL140" i="1" s="1"/>
  <c r="AM141" i="1"/>
  <c r="AL141" i="1" s="1"/>
  <c r="AM142" i="1"/>
  <c r="AL142" i="1" s="1"/>
  <c r="AL99" i="1"/>
  <c r="AM99" i="1"/>
  <c r="AL100" i="1"/>
  <c r="AM100" i="1"/>
  <c r="AL101" i="1"/>
  <c r="AM101" i="1"/>
  <c r="AL102" i="1"/>
  <c r="AM102" i="1"/>
  <c r="AL103" i="1"/>
  <c r="AM103" i="1"/>
  <c r="AL104" i="1"/>
  <c r="AM104" i="1"/>
  <c r="AL105" i="1"/>
  <c r="AM105" i="1"/>
  <c r="AL106" i="1"/>
  <c r="AM106" i="1"/>
  <c r="AL107" i="1"/>
  <c r="AM107" i="1"/>
  <c r="AL108" i="1"/>
  <c r="AM108" i="1"/>
  <c r="AL109" i="1"/>
  <c r="AM109" i="1"/>
  <c r="AL110" i="1"/>
  <c r="AM110" i="1"/>
  <c r="AL111" i="1"/>
  <c r="AM111" i="1"/>
  <c r="AL112" i="1"/>
  <c r="AM112" i="1"/>
  <c r="AL113" i="1"/>
  <c r="AM113" i="1"/>
  <c r="AL114" i="1"/>
  <c r="AM114" i="1"/>
  <c r="AL115" i="1"/>
  <c r="AM115" i="1"/>
  <c r="AL116" i="1"/>
  <c r="AM116" i="1"/>
  <c r="AL117" i="1"/>
  <c r="AM117" i="1"/>
  <c r="AL118" i="1"/>
  <c r="AM118" i="1"/>
  <c r="AL119" i="1"/>
  <c r="AM119" i="1"/>
  <c r="AL120" i="1"/>
  <c r="AM120" i="1"/>
  <c r="AL121" i="1"/>
  <c r="AM121" i="1"/>
  <c r="AL122" i="1"/>
  <c r="AM122" i="1"/>
  <c r="AL123" i="1"/>
  <c r="AM123" i="1"/>
  <c r="AL124" i="1"/>
  <c r="AM124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M13" i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M98" i="1" s="1"/>
  <c r="AL12" i="1"/>
  <c r="AM12" i="1"/>
  <c r="AM11" i="1"/>
  <c r="W25" i="1"/>
  <c r="W24" i="1"/>
  <c r="W23" i="1"/>
  <c r="W12" i="1"/>
  <c r="W13" i="1"/>
  <c r="W14" i="1"/>
  <c r="W15" i="1"/>
  <c r="W16" i="1"/>
  <c r="W17" i="1"/>
  <c r="W18" i="1"/>
  <c r="W19" i="1"/>
  <c r="W20" i="1"/>
  <c r="W21" i="1"/>
  <c r="W22" i="1"/>
  <c r="W11" i="1"/>
  <c r="V18" i="1"/>
  <c r="V19" i="1"/>
  <c r="V21" i="1"/>
  <c r="V22" i="1"/>
  <c r="V23" i="1"/>
  <c r="V24" i="1"/>
  <c r="V25" i="1"/>
  <c r="V26" i="1"/>
  <c r="V27" i="1"/>
  <c r="V28" i="1"/>
  <c r="V29" i="1"/>
  <c r="V12" i="1"/>
  <c r="V13" i="1"/>
  <c r="V14" i="1"/>
  <c r="V15" i="1"/>
  <c r="V16" i="1"/>
  <c r="V17" i="1"/>
  <c r="V11" i="1"/>
  <c r="D57" i="2" l="1"/>
  <c r="P51" i="2"/>
  <c r="Q51" i="2"/>
  <c r="R51" i="2" s="1"/>
  <c r="S51" i="2" s="1"/>
  <c r="T51" i="2" s="1"/>
  <c r="H52" i="2"/>
  <c r="M52" i="2" s="1"/>
  <c r="U52" i="2"/>
  <c r="V52" i="2" s="1"/>
  <c r="W52" i="2" s="1"/>
  <c r="AL50" i="2"/>
  <c r="AM233" i="1"/>
  <c r="V31" i="1"/>
  <c r="V32" i="1"/>
  <c r="AF42" i="1"/>
  <c r="AF43" i="1"/>
  <c r="AF44" i="1"/>
  <c r="AF45" i="1"/>
  <c r="AF46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E41" i="1"/>
  <c r="AF41" i="1" s="1"/>
  <c r="AE35" i="1"/>
  <c r="AF35" i="1" s="1"/>
  <c r="AE36" i="1"/>
  <c r="AF36" i="1" s="1"/>
  <c r="AE37" i="1"/>
  <c r="AF37" i="1" s="1"/>
  <c r="AE38" i="1"/>
  <c r="AF38" i="1" s="1"/>
  <c r="AE39" i="1"/>
  <c r="AF39" i="1" s="1"/>
  <c r="AE40" i="1"/>
  <c r="AF40" i="1" s="1"/>
  <c r="AE24" i="1"/>
  <c r="AF24" i="1" s="1"/>
  <c r="AE25" i="1"/>
  <c r="AF25" i="1" s="1"/>
  <c r="AE26" i="1"/>
  <c r="AF26" i="1" s="1"/>
  <c r="AE27" i="1"/>
  <c r="AF27" i="1" s="1"/>
  <c r="AE28" i="1"/>
  <c r="AF28" i="1" s="1"/>
  <c r="AE29" i="1"/>
  <c r="AF29" i="1" s="1"/>
  <c r="AE30" i="1"/>
  <c r="AF30" i="1" s="1"/>
  <c r="AE31" i="1"/>
  <c r="AF31" i="1" s="1"/>
  <c r="AE32" i="1"/>
  <c r="AF32" i="1" s="1"/>
  <c r="AE33" i="1"/>
  <c r="AF33" i="1" s="1"/>
  <c r="AE34" i="1"/>
  <c r="AF34" i="1" s="1"/>
  <c r="AE23" i="1"/>
  <c r="AF23" i="1" s="1"/>
  <c r="AE22" i="1"/>
  <c r="AF22" i="1" s="1"/>
  <c r="AE21" i="1"/>
  <c r="AF21" i="1" s="1"/>
  <c r="AE20" i="1"/>
  <c r="AF20" i="1" s="1"/>
  <c r="AE19" i="1"/>
  <c r="AF19" i="1" s="1"/>
  <c r="AE18" i="1"/>
  <c r="AF18" i="1" s="1"/>
  <c r="AE17" i="1"/>
  <c r="AF17" i="1" s="1"/>
  <c r="AE16" i="1"/>
  <c r="AF16" i="1" s="1"/>
  <c r="AE15" i="1"/>
  <c r="AF15" i="1" s="1"/>
  <c r="AE14" i="1"/>
  <c r="AF14" i="1" s="1"/>
  <c r="AE13" i="1"/>
  <c r="AF13" i="1" s="1"/>
  <c r="AE12" i="1"/>
  <c r="AF12" i="1" s="1"/>
  <c r="AG11" i="1"/>
  <c r="AH11" i="1" s="1"/>
  <c r="H11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G26" i="1"/>
  <c r="F28" i="1"/>
  <c r="F29" i="1"/>
  <c r="F30" i="1"/>
  <c r="F31" i="1"/>
  <c r="F32" i="1"/>
  <c r="F33" i="1"/>
  <c r="F34" i="1"/>
  <c r="F27" i="1"/>
  <c r="F13" i="1"/>
  <c r="F14" i="1"/>
  <c r="F15" i="1"/>
  <c r="F16" i="1"/>
  <c r="F17" i="1"/>
  <c r="F18" i="1"/>
  <c r="F19" i="1"/>
  <c r="F20" i="1"/>
  <c r="F21" i="1"/>
  <c r="F22" i="1"/>
  <c r="F23" i="1"/>
  <c r="F12" i="1"/>
  <c r="G12" i="1" s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13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12" i="1"/>
  <c r="AK30" i="2"/>
  <c r="AK31" i="2" s="1"/>
  <c r="Z61" i="1"/>
  <c r="Z60" i="1"/>
  <c r="Z18" i="1"/>
  <c r="Z13" i="1"/>
  <c r="Z14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9" i="1"/>
  <c r="Z50" i="1"/>
  <c r="Z51" i="1"/>
  <c r="Z52" i="1"/>
  <c r="Z53" i="1"/>
  <c r="Z54" i="1"/>
  <c r="Z55" i="1"/>
  <c r="Z56" i="1"/>
  <c r="Z57" i="1"/>
  <c r="Z58" i="1"/>
  <c r="Z59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12" i="1"/>
  <c r="AB33" i="1"/>
  <c r="L47" i="1"/>
  <c r="Z48" i="1" s="1"/>
  <c r="AB12" i="1"/>
  <c r="AB24" i="1"/>
  <c r="AB25" i="1"/>
  <c r="AB26" i="1"/>
  <c r="AB27" i="1"/>
  <c r="AB28" i="1"/>
  <c r="AB29" i="1"/>
  <c r="AB30" i="1"/>
  <c r="AB31" i="1"/>
  <c r="AB32" i="1"/>
  <c r="AB34" i="1"/>
  <c r="AB23" i="1"/>
  <c r="AB13" i="1"/>
  <c r="AB14" i="1"/>
  <c r="AB15" i="1"/>
  <c r="AB16" i="1"/>
  <c r="AB17" i="1"/>
  <c r="AB18" i="1"/>
  <c r="AB19" i="1"/>
  <c r="AB20" i="1"/>
  <c r="AB21" i="1"/>
  <c r="AB22" i="1"/>
  <c r="D58" i="2" l="1"/>
  <c r="X52" i="2"/>
  <c r="Y52" i="2" s="1"/>
  <c r="Z51" i="2"/>
  <c r="E52" i="2" s="1"/>
  <c r="AO12" i="1"/>
  <c r="AN13" i="1" s="1"/>
  <c r="AO13" i="1" s="1"/>
  <c r="AN14" i="1" s="1"/>
  <c r="AO14" i="1" s="1"/>
  <c r="AN15" i="1" s="1"/>
  <c r="AO15" i="1" s="1"/>
  <c r="AN16" i="1" s="1"/>
  <c r="AL233" i="1"/>
  <c r="AM234" i="1"/>
  <c r="AF48" i="1"/>
  <c r="AF47" i="1"/>
  <c r="AG12" i="1"/>
  <c r="Z47" i="1"/>
  <c r="A11" i="1"/>
  <c r="B9" i="1" s="1"/>
  <c r="D59" i="2" l="1"/>
  <c r="F52" i="2"/>
  <c r="L52" i="2" s="1"/>
  <c r="N52" i="2"/>
  <c r="O52" i="2" s="1"/>
  <c r="I52" i="2"/>
  <c r="K52" i="2" s="1"/>
  <c r="G53" i="2"/>
  <c r="U53" i="2" s="1"/>
  <c r="AJ51" i="2"/>
  <c r="AL51" i="2" s="1"/>
  <c r="AO16" i="1"/>
  <c r="AL234" i="1"/>
  <c r="AM235" i="1"/>
  <c r="AH12" i="1"/>
  <c r="AG13" i="1"/>
  <c r="B10" i="1"/>
  <c r="D60" i="2" l="1"/>
  <c r="H53" i="2"/>
  <c r="M53" i="2" s="1"/>
  <c r="V53" i="2"/>
  <c r="W53" i="2" s="1"/>
  <c r="Q52" i="2"/>
  <c r="R52" i="2" s="1"/>
  <c r="S52" i="2" s="1"/>
  <c r="T52" i="2" s="1"/>
  <c r="Z52" i="2" s="1"/>
  <c r="E53" i="2" s="1"/>
  <c r="P52" i="2"/>
  <c r="AN17" i="1"/>
  <c r="AO17" i="1" s="1"/>
  <c r="M43" i="1" s="1"/>
  <c r="N43" i="1" s="1"/>
  <c r="AL235" i="1"/>
  <c r="AM236" i="1"/>
  <c r="AG14" i="1"/>
  <c r="AG18" i="1" s="1"/>
  <c r="AH18" i="1" s="1"/>
  <c r="AH13" i="1"/>
  <c r="D61" i="2" l="1"/>
  <c r="X53" i="2"/>
  <c r="Y53" i="2" s="1"/>
  <c r="I53" i="2"/>
  <c r="K53" i="2" s="1"/>
  <c r="N53" i="2"/>
  <c r="O53" i="2" s="1"/>
  <c r="F53" i="2"/>
  <c r="L53" i="2" s="1"/>
  <c r="AJ52" i="2"/>
  <c r="AN18" i="1"/>
  <c r="AO18" i="1" s="1"/>
  <c r="AL236" i="1"/>
  <c r="AM237" i="1"/>
  <c r="AH14" i="1"/>
  <c r="D62" i="2" l="1"/>
  <c r="G54" i="2"/>
  <c r="U54" i="2" s="1"/>
  <c r="V54" i="2" s="1"/>
  <c r="W54" i="2" s="1"/>
  <c r="X54" i="2" s="1"/>
  <c r="Y54" i="2" s="1"/>
  <c r="Q53" i="2"/>
  <c r="R53" i="2" s="1"/>
  <c r="S53" i="2" s="1"/>
  <c r="T53" i="2" s="1"/>
  <c r="P53" i="2"/>
  <c r="AN19" i="1"/>
  <c r="AO19" i="1" s="1"/>
  <c r="AL237" i="1"/>
  <c r="AM238" i="1"/>
  <c r="AG19" i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D63" i="2" l="1"/>
  <c r="H54" i="2"/>
  <c r="M54" i="2" s="1"/>
  <c r="Z53" i="2"/>
  <c r="E54" i="2" s="1"/>
  <c r="AL52" i="2"/>
  <c r="AN20" i="1"/>
  <c r="AO20" i="1" s="1"/>
  <c r="AL238" i="1"/>
  <c r="AM239" i="1"/>
  <c r="AG42" i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H61" i="1" s="1"/>
  <c r="AH19" i="1"/>
  <c r="D64" i="2" l="1"/>
  <c r="I54" i="2"/>
  <c r="K54" i="2" s="1"/>
  <c r="N54" i="2"/>
  <c r="O54" i="2" s="1"/>
  <c r="F54" i="2"/>
  <c r="L54" i="2" s="1"/>
  <c r="G55" i="2"/>
  <c r="AJ53" i="2"/>
  <c r="AN21" i="1"/>
  <c r="AO21" i="1" s="1"/>
  <c r="AL239" i="1"/>
  <c r="AM240" i="1"/>
  <c r="AH20" i="1"/>
  <c r="D65" i="2" l="1"/>
  <c r="U55" i="2"/>
  <c r="V55" i="2" s="1"/>
  <c r="W55" i="2" s="1"/>
  <c r="X55" i="2" s="1"/>
  <c r="Y55" i="2" s="1"/>
  <c r="H55" i="2"/>
  <c r="M55" i="2" s="1"/>
  <c r="Q54" i="2"/>
  <c r="R54" i="2" s="1"/>
  <c r="S54" i="2" s="1"/>
  <c r="T54" i="2" s="1"/>
  <c r="Z54" i="2" s="1"/>
  <c r="P54" i="2"/>
  <c r="AL53" i="2"/>
  <c r="AN22" i="1"/>
  <c r="AO22" i="1" s="1"/>
  <c r="AL240" i="1"/>
  <c r="AM241" i="1"/>
  <c r="AH21" i="1"/>
  <c r="D66" i="2" l="1"/>
  <c r="E55" i="2"/>
  <c r="AJ54" i="2"/>
  <c r="AN23" i="1"/>
  <c r="AO23" i="1" s="1"/>
  <c r="M44" i="1" s="1"/>
  <c r="N44" i="1" s="1"/>
  <c r="AL241" i="1"/>
  <c r="AM242" i="1"/>
  <c r="AH22" i="1"/>
  <c r="D67" i="2" l="1"/>
  <c r="F55" i="2"/>
  <c r="L55" i="2" s="1"/>
  <c r="I55" i="2"/>
  <c r="K55" i="2" s="1"/>
  <c r="N55" i="2"/>
  <c r="O55" i="2" s="1"/>
  <c r="G56" i="2"/>
  <c r="AL54" i="2"/>
  <c r="AN24" i="1"/>
  <c r="AO24" i="1" s="1"/>
  <c r="AL242" i="1"/>
  <c r="AM243" i="1"/>
  <c r="AH23" i="1"/>
  <c r="D68" i="2" l="1"/>
  <c r="H56" i="2"/>
  <c r="M56" i="2" s="1"/>
  <c r="U56" i="2"/>
  <c r="V56" i="2" s="1"/>
  <c r="W56" i="2" s="1"/>
  <c r="X56" i="2" s="1"/>
  <c r="Y56" i="2" s="1"/>
  <c r="Q55" i="2"/>
  <c r="R55" i="2" s="1"/>
  <c r="S55" i="2" s="1"/>
  <c r="T55" i="2" s="1"/>
  <c r="P55" i="2"/>
  <c r="AJ55" i="2"/>
  <c r="AN25" i="1"/>
  <c r="AO25" i="1" s="1"/>
  <c r="AL243" i="1"/>
  <c r="AM244" i="1"/>
  <c r="AH24" i="1"/>
  <c r="D69" i="2" l="1"/>
  <c r="Z55" i="2"/>
  <c r="E56" i="2" s="1"/>
  <c r="AL55" i="2"/>
  <c r="AN26" i="1"/>
  <c r="AO26" i="1" s="1"/>
  <c r="AL244" i="1"/>
  <c r="AM245" i="1"/>
  <c r="AH25" i="1"/>
  <c r="D70" i="2" l="1"/>
  <c r="I56" i="2"/>
  <c r="K56" i="2" s="1"/>
  <c r="N56" i="2"/>
  <c r="O56" i="2" s="1"/>
  <c r="F56" i="2"/>
  <c r="L56" i="2" s="1"/>
  <c r="G57" i="2"/>
  <c r="AJ56" i="2"/>
  <c r="AL56" i="2" s="1"/>
  <c r="AN27" i="1"/>
  <c r="AO27" i="1" s="1"/>
  <c r="AL245" i="1"/>
  <c r="AM246" i="1"/>
  <c r="AH26" i="1"/>
  <c r="D71" i="2" l="1"/>
  <c r="H57" i="2"/>
  <c r="M57" i="2" s="1"/>
  <c r="U57" i="2"/>
  <c r="V57" i="2" s="1"/>
  <c r="W57" i="2" s="1"/>
  <c r="X57" i="2" s="1"/>
  <c r="Y57" i="2" s="1"/>
  <c r="Q56" i="2"/>
  <c r="R56" i="2" s="1"/>
  <c r="S56" i="2" s="1"/>
  <c r="T56" i="2" s="1"/>
  <c r="P56" i="2"/>
  <c r="AN28" i="1"/>
  <c r="AO28" i="1" s="1"/>
  <c r="AL246" i="1"/>
  <c r="AM247" i="1"/>
  <c r="AH27" i="1"/>
  <c r="D72" i="2" l="1"/>
  <c r="Z56" i="2"/>
  <c r="E57" i="2" s="1"/>
  <c r="AN29" i="1"/>
  <c r="AO29" i="1" s="1"/>
  <c r="M45" i="1" s="1"/>
  <c r="N45" i="1" s="1"/>
  <c r="AL247" i="1"/>
  <c r="AM248" i="1"/>
  <c r="AH28" i="1"/>
  <c r="D73" i="2" l="1"/>
  <c r="I57" i="2"/>
  <c r="K57" i="2" s="1"/>
  <c r="N57" i="2"/>
  <c r="O57" i="2" s="1"/>
  <c r="F57" i="2"/>
  <c r="L57" i="2" s="1"/>
  <c r="G58" i="2"/>
  <c r="AJ57" i="2"/>
  <c r="AL57" i="2" s="1"/>
  <c r="AN30" i="1"/>
  <c r="AO30" i="1" s="1"/>
  <c r="AL248" i="1"/>
  <c r="AM249" i="1"/>
  <c r="AH29" i="1"/>
  <c r="D74" i="2" l="1"/>
  <c r="U58" i="2"/>
  <c r="V58" i="2" s="1"/>
  <c r="W58" i="2" s="1"/>
  <c r="X58" i="2" s="1"/>
  <c r="Y58" i="2" s="1"/>
  <c r="H58" i="2"/>
  <c r="M58" i="2" s="1"/>
  <c r="Q57" i="2"/>
  <c r="R57" i="2" s="1"/>
  <c r="S57" i="2" s="1"/>
  <c r="T57" i="2" s="1"/>
  <c r="Z57" i="2" s="1"/>
  <c r="E58" i="2" s="1"/>
  <c r="P57" i="2"/>
  <c r="AN31" i="1"/>
  <c r="AO31" i="1" s="1"/>
  <c r="AL249" i="1"/>
  <c r="AM250" i="1"/>
  <c r="AH30" i="1"/>
  <c r="H12" i="1"/>
  <c r="H13" i="1" s="1"/>
  <c r="H14" i="1" s="1"/>
  <c r="H15" i="1" s="1"/>
  <c r="H16" i="1" s="1"/>
  <c r="H17" i="1" s="1"/>
  <c r="D75" i="2" l="1"/>
  <c r="N58" i="2"/>
  <c r="O58" i="2" s="1"/>
  <c r="F58" i="2"/>
  <c r="L58" i="2" s="1"/>
  <c r="I58" i="2"/>
  <c r="K58" i="2" s="1"/>
  <c r="G59" i="2"/>
  <c r="AJ58" i="2"/>
  <c r="AN32" i="1"/>
  <c r="AO32" i="1" s="1"/>
  <c r="AL250" i="1"/>
  <c r="AM251" i="1"/>
  <c r="AH31" i="1"/>
  <c r="H18" i="1"/>
  <c r="I17" i="1"/>
  <c r="AL58" i="2" l="1"/>
  <c r="D76" i="2"/>
  <c r="H59" i="2"/>
  <c r="M59" i="2" s="1"/>
  <c r="U59" i="2"/>
  <c r="V59" i="2" s="1"/>
  <c r="W59" i="2" s="1"/>
  <c r="X59" i="2" s="1"/>
  <c r="Y59" i="2" s="1"/>
  <c r="Q58" i="2"/>
  <c r="R58" i="2" s="1"/>
  <c r="S58" i="2" s="1"/>
  <c r="T58" i="2" s="1"/>
  <c r="Z58" i="2" s="1"/>
  <c r="E59" i="2" s="1"/>
  <c r="P58" i="2"/>
  <c r="AN33" i="1"/>
  <c r="AO33" i="1" s="1"/>
  <c r="AL251" i="1"/>
  <c r="AM252" i="1"/>
  <c r="AH32" i="1"/>
  <c r="I18" i="1"/>
  <c r="H19" i="1"/>
  <c r="D77" i="2" l="1"/>
  <c r="I59" i="2"/>
  <c r="K59" i="2" s="1"/>
  <c r="N59" i="2"/>
  <c r="O59" i="2" s="1"/>
  <c r="F59" i="2"/>
  <c r="L59" i="2" s="1"/>
  <c r="G60" i="2"/>
  <c r="AJ59" i="2"/>
  <c r="AL59" i="2" s="1"/>
  <c r="AN34" i="1"/>
  <c r="AO34" i="1" s="1"/>
  <c r="AL252" i="1"/>
  <c r="AM253" i="1"/>
  <c r="AH33" i="1"/>
  <c r="I19" i="1"/>
  <c r="H20" i="1"/>
  <c r="D78" i="2" l="1"/>
  <c r="U60" i="2"/>
  <c r="V60" i="2" s="1"/>
  <c r="W60" i="2" s="1"/>
  <c r="X60" i="2" s="1"/>
  <c r="Y60" i="2" s="1"/>
  <c r="H60" i="2"/>
  <c r="M60" i="2" s="1"/>
  <c r="P59" i="2"/>
  <c r="Q59" i="2"/>
  <c r="R59" i="2" s="1"/>
  <c r="S59" i="2" s="1"/>
  <c r="T59" i="2" s="1"/>
  <c r="AN35" i="1"/>
  <c r="AO35" i="1" s="1"/>
  <c r="M46" i="1" s="1"/>
  <c r="N46" i="1" s="1"/>
  <c r="AM254" i="1"/>
  <c r="AL253" i="1"/>
  <c r="AH34" i="1"/>
  <c r="H21" i="1"/>
  <c r="I20" i="1"/>
  <c r="D79" i="2" l="1"/>
  <c r="Z59" i="2"/>
  <c r="E60" i="2" s="1"/>
  <c r="AN36" i="1"/>
  <c r="AO36" i="1" s="1"/>
  <c r="AM255" i="1"/>
  <c r="AL254" i="1"/>
  <c r="AH35" i="1"/>
  <c r="H22" i="1"/>
  <c r="I21" i="1"/>
  <c r="D80" i="2" l="1"/>
  <c r="I60" i="2"/>
  <c r="K60" i="2" s="1"/>
  <c r="F60" i="2"/>
  <c r="L60" i="2" s="1"/>
  <c r="N60" i="2"/>
  <c r="O60" i="2" s="1"/>
  <c r="G61" i="2"/>
  <c r="AJ60" i="2"/>
  <c r="AL60" i="2" s="1"/>
  <c r="AN37" i="1"/>
  <c r="AO37" i="1" s="1"/>
  <c r="AM256" i="1"/>
  <c r="AL255" i="1"/>
  <c r="AH36" i="1"/>
  <c r="I22" i="1"/>
  <c r="H23" i="1"/>
  <c r="D81" i="2" l="1"/>
  <c r="H61" i="2"/>
  <c r="M61" i="2" s="1"/>
  <c r="U61" i="2"/>
  <c r="V61" i="2" s="1"/>
  <c r="W61" i="2" s="1"/>
  <c r="X61" i="2" s="1"/>
  <c r="Y61" i="2" s="1"/>
  <c r="P60" i="2"/>
  <c r="Q60" i="2"/>
  <c r="R60" i="2" s="1"/>
  <c r="S60" i="2" s="1"/>
  <c r="T60" i="2" s="1"/>
  <c r="AN38" i="1"/>
  <c r="AO38" i="1" s="1"/>
  <c r="AM257" i="1"/>
  <c r="AL256" i="1"/>
  <c r="AH37" i="1"/>
  <c r="I23" i="1"/>
  <c r="H24" i="1"/>
  <c r="D82" i="2" l="1"/>
  <c r="Z60" i="2"/>
  <c r="E61" i="2" s="1"/>
  <c r="AN39" i="1"/>
  <c r="AO39" i="1" s="1"/>
  <c r="AM258" i="1"/>
  <c r="AL257" i="1"/>
  <c r="AH38" i="1"/>
  <c r="H25" i="1"/>
  <c r="I24" i="1"/>
  <c r="D83" i="2" l="1"/>
  <c r="I61" i="2"/>
  <c r="K61" i="2" s="1"/>
  <c r="N61" i="2"/>
  <c r="O61" i="2" s="1"/>
  <c r="F61" i="2"/>
  <c r="L61" i="2" s="1"/>
  <c r="G62" i="2"/>
  <c r="AJ61" i="2"/>
  <c r="AL61" i="2" s="1"/>
  <c r="A80" i="2"/>
  <c r="AN40" i="1"/>
  <c r="AO40" i="1" s="1"/>
  <c r="AM259" i="1"/>
  <c r="AL258" i="1"/>
  <c r="AH39" i="1"/>
  <c r="H26" i="1"/>
  <c r="I25" i="1"/>
  <c r="D84" i="2" l="1"/>
  <c r="U62" i="2"/>
  <c r="V62" i="2" s="1"/>
  <c r="W62" i="2" s="1"/>
  <c r="X62" i="2" s="1"/>
  <c r="Y62" i="2" s="1"/>
  <c r="H62" i="2"/>
  <c r="M62" i="2" s="1"/>
  <c r="P61" i="2"/>
  <c r="Q61" i="2"/>
  <c r="R61" i="2" s="1"/>
  <c r="S61" i="2" s="1"/>
  <c r="T61" i="2" s="1"/>
  <c r="A81" i="2"/>
  <c r="B80" i="2"/>
  <c r="AN41" i="1"/>
  <c r="AO41" i="1" s="1"/>
  <c r="M47" i="1" s="1"/>
  <c r="N47" i="1" s="1"/>
  <c r="AM260" i="1"/>
  <c r="AL259" i="1"/>
  <c r="AH40" i="1"/>
  <c r="I26" i="1"/>
  <c r="H27" i="1"/>
  <c r="D85" i="2" l="1"/>
  <c r="Z61" i="2"/>
  <c r="E62" i="2" s="1"/>
  <c r="A82" i="2"/>
  <c r="B81" i="2"/>
  <c r="AN42" i="1"/>
  <c r="AO42" i="1" s="1"/>
  <c r="AM261" i="1"/>
  <c r="AL260" i="1"/>
  <c r="AH41" i="1"/>
  <c r="AH8" i="1" s="1"/>
  <c r="I27" i="1"/>
  <c r="H28" i="1"/>
  <c r="D86" i="2" l="1"/>
  <c r="I62" i="2"/>
  <c r="K62" i="2" s="1"/>
  <c r="F62" i="2"/>
  <c r="L62" i="2" s="1"/>
  <c r="G63" i="2"/>
  <c r="N62" i="2"/>
  <c r="O62" i="2" s="1"/>
  <c r="AJ62" i="2"/>
  <c r="AL62" i="2" s="1"/>
  <c r="A83" i="2"/>
  <c r="B82" i="2"/>
  <c r="AN43" i="1"/>
  <c r="AO43" i="1" s="1"/>
  <c r="AM262" i="1"/>
  <c r="AL261" i="1"/>
  <c r="AH42" i="1"/>
  <c r="I28" i="1"/>
  <c r="H29" i="1"/>
  <c r="D87" i="2" l="1"/>
  <c r="Q62" i="2"/>
  <c r="R62" i="2" s="1"/>
  <c r="S62" i="2" s="1"/>
  <c r="T62" i="2" s="1"/>
  <c r="P62" i="2"/>
  <c r="U63" i="2"/>
  <c r="V63" i="2" s="1"/>
  <c r="W63" i="2" s="1"/>
  <c r="X63" i="2" s="1"/>
  <c r="Y63" i="2" s="1"/>
  <c r="H63" i="2"/>
  <c r="M63" i="2" s="1"/>
  <c r="A84" i="2"/>
  <c r="B83" i="2"/>
  <c r="AN44" i="1"/>
  <c r="AO44" i="1" s="1"/>
  <c r="AM263" i="1"/>
  <c r="AL262" i="1"/>
  <c r="AH43" i="1"/>
  <c r="H30" i="1"/>
  <c r="I29" i="1"/>
  <c r="D88" i="2" l="1"/>
  <c r="Z62" i="2"/>
  <c r="E63" i="2" s="1"/>
  <c r="A85" i="2"/>
  <c r="B84" i="2"/>
  <c r="AN45" i="1"/>
  <c r="AO45" i="1" s="1"/>
  <c r="AM264" i="1"/>
  <c r="AL263" i="1"/>
  <c r="AH44" i="1"/>
  <c r="I30" i="1"/>
  <c r="H31" i="1"/>
  <c r="D89" i="2" l="1"/>
  <c r="G64" i="2"/>
  <c r="N63" i="2"/>
  <c r="O63" i="2" s="1"/>
  <c r="I63" i="2"/>
  <c r="K63" i="2" s="1"/>
  <c r="F63" i="2"/>
  <c r="L63" i="2" s="1"/>
  <c r="AJ63" i="2"/>
  <c r="AL63" i="2" s="1"/>
  <c r="A86" i="2"/>
  <c r="B85" i="2"/>
  <c r="AN46" i="1"/>
  <c r="AO46" i="1" s="1"/>
  <c r="AM265" i="1"/>
  <c r="AL264" i="1"/>
  <c r="AH45" i="1"/>
  <c r="I31" i="1"/>
  <c r="H32" i="1"/>
  <c r="D90" i="2" l="1"/>
  <c r="P63" i="2"/>
  <c r="Q63" i="2"/>
  <c r="R63" i="2" s="1"/>
  <c r="S63" i="2" s="1"/>
  <c r="T63" i="2" s="1"/>
  <c r="Z63" i="2" s="1"/>
  <c r="E64" i="2" s="1"/>
  <c r="H64" i="2"/>
  <c r="M64" i="2" s="1"/>
  <c r="U64" i="2"/>
  <c r="V64" i="2" s="1"/>
  <c r="W64" i="2" s="1"/>
  <c r="X64" i="2" s="1"/>
  <c r="Y64" i="2" s="1"/>
  <c r="A87" i="2"/>
  <c r="B86" i="2"/>
  <c r="AN47" i="1"/>
  <c r="AO47" i="1" s="1"/>
  <c r="M48" i="1" s="1"/>
  <c r="N48" i="1" s="1"/>
  <c r="AM266" i="1"/>
  <c r="AL265" i="1"/>
  <c r="AH46" i="1"/>
  <c r="I32" i="1"/>
  <c r="H33" i="1"/>
  <c r="D91" i="2" l="1"/>
  <c r="G65" i="2"/>
  <c r="N64" i="2"/>
  <c r="O64" i="2" s="1"/>
  <c r="I64" i="2"/>
  <c r="K64" i="2" s="1"/>
  <c r="F64" i="2"/>
  <c r="L64" i="2" s="1"/>
  <c r="AJ64" i="2"/>
  <c r="AL64" i="2" s="1"/>
  <c r="A88" i="2"/>
  <c r="B87" i="2"/>
  <c r="AN48" i="1"/>
  <c r="AO48" i="1" s="1"/>
  <c r="AM267" i="1"/>
  <c r="AL266" i="1"/>
  <c r="AH47" i="1"/>
  <c r="I33" i="1"/>
  <c r="H34" i="1"/>
  <c r="I34" i="1" s="1"/>
  <c r="D92" i="2" l="1"/>
  <c r="P64" i="2"/>
  <c r="Q64" i="2"/>
  <c r="R64" i="2" s="1"/>
  <c r="S64" i="2" s="1"/>
  <c r="T64" i="2" s="1"/>
  <c r="Z64" i="2" s="1"/>
  <c r="E65" i="2" s="1"/>
  <c r="H65" i="2"/>
  <c r="M65" i="2" s="1"/>
  <c r="U65" i="2"/>
  <c r="V65" i="2" s="1"/>
  <c r="W65" i="2" s="1"/>
  <c r="X65" i="2" s="1"/>
  <c r="Y65" i="2" s="1"/>
  <c r="A89" i="2"/>
  <c r="B88" i="2"/>
  <c r="AN49" i="1"/>
  <c r="AO49" i="1" s="1"/>
  <c r="AM268" i="1"/>
  <c r="AL267" i="1"/>
  <c r="I8" i="1"/>
  <c r="AH48" i="1"/>
  <c r="D93" i="2" l="1"/>
  <c r="I65" i="2"/>
  <c r="K65" i="2" s="1"/>
  <c r="F65" i="2"/>
  <c r="L65" i="2" s="1"/>
  <c r="G66" i="2"/>
  <c r="N65" i="2"/>
  <c r="O65" i="2" s="1"/>
  <c r="AJ65" i="2"/>
  <c r="AL65" i="2" s="1"/>
  <c r="A90" i="2"/>
  <c r="B89" i="2"/>
  <c r="AN50" i="1"/>
  <c r="AO50" i="1" s="1"/>
  <c r="AM269" i="1"/>
  <c r="AL268" i="1"/>
  <c r="AH49" i="1"/>
  <c r="D94" i="2" l="1"/>
  <c r="P65" i="2"/>
  <c r="Q65" i="2"/>
  <c r="R65" i="2" s="1"/>
  <c r="S65" i="2" s="1"/>
  <c r="T65" i="2" s="1"/>
  <c r="Z65" i="2" s="1"/>
  <c r="E66" i="2" s="1"/>
  <c r="H66" i="2"/>
  <c r="M66" i="2" s="1"/>
  <c r="U66" i="2"/>
  <c r="V66" i="2" s="1"/>
  <c r="W66" i="2" s="1"/>
  <c r="X66" i="2" s="1"/>
  <c r="Y66" i="2" s="1"/>
  <c r="A91" i="2"/>
  <c r="B90" i="2"/>
  <c r="AN51" i="1"/>
  <c r="AO51" i="1" s="1"/>
  <c r="AM270" i="1"/>
  <c r="AL269" i="1"/>
  <c r="AH50" i="1"/>
  <c r="D95" i="2" l="1"/>
  <c r="I66" i="2"/>
  <c r="K66" i="2" s="1"/>
  <c r="F66" i="2"/>
  <c r="L66" i="2" s="1"/>
  <c r="G67" i="2"/>
  <c r="N66" i="2"/>
  <c r="O66" i="2" s="1"/>
  <c r="AJ66" i="2"/>
  <c r="AL66" i="2" s="1"/>
  <c r="A92" i="2"/>
  <c r="B91" i="2"/>
  <c r="AN52" i="1"/>
  <c r="AO52" i="1" s="1"/>
  <c r="AM271" i="1"/>
  <c r="AL270" i="1"/>
  <c r="AH51" i="1"/>
  <c r="D96" i="2" l="1"/>
  <c r="P66" i="2"/>
  <c r="Q66" i="2"/>
  <c r="R66" i="2" s="1"/>
  <c r="S66" i="2" s="1"/>
  <c r="T66" i="2" s="1"/>
  <c r="Z66" i="2" s="1"/>
  <c r="E67" i="2" s="1"/>
  <c r="U67" i="2"/>
  <c r="V67" i="2" s="1"/>
  <c r="W67" i="2" s="1"/>
  <c r="X67" i="2" s="1"/>
  <c r="Y67" i="2" s="1"/>
  <c r="H67" i="2"/>
  <c r="M67" i="2" s="1"/>
  <c r="A93" i="2"/>
  <c r="B92" i="2"/>
  <c r="AN53" i="1"/>
  <c r="AO53" i="1" s="1"/>
  <c r="M49" i="1" s="1"/>
  <c r="N49" i="1" s="1"/>
  <c r="AM272" i="1"/>
  <c r="AL271" i="1"/>
  <c r="AH52" i="1"/>
  <c r="D97" i="2" l="1"/>
  <c r="I67" i="2"/>
  <c r="K67" i="2" s="1"/>
  <c r="N67" i="2"/>
  <c r="O67" i="2" s="1"/>
  <c r="F67" i="2"/>
  <c r="L67" i="2" s="1"/>
  <c r="G68" i="2"/>
  <c r="AJ67" i="2"/>
  <c r="AL67" i="2" s="1"/>
  <c r="A94" i="2"/>
  <c r="B93" i="2"/>
  <c r="AN54" i="1"/>
  <c r="AO54" i="1" s="1"/>
  <c r="AM273" i="1"/>
  <c r="AL272" i="1"/>
  <c r="AH53" i="1"/>
  <c r="D98" i="2" l="1"/>
  <c r="H68" i="2"/>
  <c r="M68" i="2" s="1"/>
  <c r="U68" i="2"/>
  <c r="V68" i="2" s="1"/>
  <c r="W68" i="2" s="1"/>
  <c r="X68" i="2" s="1"/>
  <c r="Y68" i="2" s="1"/>
  <c r="P67" i="2"/>
  <c r="Q67" i="2"/>
  <c r="R67" i="2" s="1"/>
  <c r="S67" i="2" s="1"/>
  <c r="T67" i="2" s="1"/>
  <c r="Z67" i="2" s="1"/>
  <c r="E68" i="2" s="1"/>
  <c r="A95" i="2"/>
  <c r="B94" i="2"/>
  <c r="AN55" i="1"/>
  <c r="AO55" i="1" s="1"/>
  <c r="AM274" i="1"/>
  <c r="AL273" i="1"/>
  <c r="AH54" i="1"/>
  <c r="D99" i="2" l="1"/>
  <c r="N68" i="2"/>
  <c r="O68" i="2" s="1"/>
  <c r="F68" i="2"/>
  <c r="L68" i="2" s="1"/>
  <c r="I68" i="2"/>
  <c r="K68" i="2" s="1"/>
  <c r="G69" i="2"/>
  <c r="AJ68" i="2"/>
  <c r="AL68" i="2" s="1"/>
  <c r="A96" i="2"/>
  <c r="B95" i="2"/>
  <c r="AN56" i="1"/>
  <c r="AO56" i="1" s="1"/>
  <c r="AM275" i="1"/>
  <c r="AL274" i="1"/>
  <c r="AH55" i="1"/>
  <c r="D100" i="2" l="1"/>
  <c r="U69" i="2"/>
  <c r="V69" i="2" s="1"/>
  <c r="W69" i="2" s="1"/>
  <c r="X69" i="2" s="1"/>
  <c r="Y69" i="2" s="1"/>
  <c r="H69" i="2"/>
  <c r="M69" i="2" s="1"/>
  <c r="Q68" i="2"/>
  <c r="R68" i="2" s="1"/>
  <c r="S68" i="2" s="1"/>
  <c r="T68" i="2" s="1"/>
  <c r="P68" i="2"/>
  <c r="A97" i="2"/>
  <c r="B96" i="2"/>
  <c r="AN57" i="1"/>
  <c r="AO57" i="1" s="1"/>
  <c r="AM276" i="1"/>
  <c r="AL275" i="1"/>
  <c r="AH56" i="1"/>
  <c r="D101" i="2" l="1"/>
  <c r="Z68" i="2"/>
  <c r="E69" i="2" s="1"/>
  <c r="A98" i="2"/>
  <c r="B97" i="2"/>
  <c r="AN58" i="1"/>
  <c r="AO58" i="1" s="1"/>
  <c r="AM277" i="1"/>
  <c r="AL276" i="1"/>
  <c r="AH57" i="1"/>
  <c r="D102" i="2" l="1"/>
  <c r="F69" i="2"/>
  <c r="L69" i="2" s="1"/>
  <c r="N69" i="2"/>
  <c r="O69" i="2" s="1"/>
  <c r="G70" i="2"/>
  <c r="I69" i="2"/>
  <c r="K69" i="2" s="1"/>
  <c r="AJ69" i="2"/>
  <c r="A99" i="2"/>
  <c r="B98" i="2"/>
  <c r="AN59" i="1"/>
  <c r="AO59" i="1" s="1"/>
  <c r="M50" i="1" s="1"/>
  <c r="N50" i="1" s="1"/>
  <c r="AM278" i="1"/>
  <c r="AL277" i="1"/>
  <c r="AH58" i="1"/>
  <c r="D103" i="2" l="1"/>
  <c r="Q69" i="2"/>
  <c r="R69" i="2" s="1"/>
  <c r="S69" i="2" s="1"/>
  <c r="T69" i="2" s="1"/>
  <c r="Z69" i="2" s="1"/>
  <c r="E70" i="2" s="1"/>
  <c r="P69" i="2"/>
  <c r="AL69" i="2"/>
  <c r="U70" i="2"/>
  <c r="V70" i="2" s="1"/>
  <c r="W70" i="2" s="1"/>
  <c r="X70" i="2" s="1"/>
  <c r="Y70" i="2" s="1"/>
  <c r="H70" i="2"/>
  <c r="M70" i="2" s="1"/>
  <c r="A100" i="2"/>
  <c r="B99" i="2"/>
  <c r="AN60" i="1"/>
  <c r="AO60" i="1" s="1"/>
  <c r="AM279" i="1"/>
  <c r="AL278" i="1"/>
  <c r="AH59" i="1"/>
  <c r="D104" i="2" l="1"/>
  <c r="N70" i="2"/>
  <c r="O70" i="2" s="1"/>
  <c r="F70" i="2"/>
  <c r="L70" i="2" s="1"/>
  <c r="I70" i="2"/>
  <c r="K70" i="2" s="1"/>
  <c r="G71" i="2"/>
  <c r="AJ70" i="2"/>
  <c r="AL70" i="2" s="1"/>
  <c r="A101" i="2"/>
  <c r="B100" i="2"/>
  <c r="AN61" i="1"/>
  <c r="AO61" i="1" s="1"/>
  <c r="AM280" i="1"/>
  <c r="AL279" i="1"/>
  <c r="AH60" i="1"/>
  <c r="D105" i="2" l="1"/>
  <c r="U71" i="2"/>
  <c r="V71" i="2" s="1"/>
  <c r="W71" i="2" s="1"/>
  <c r="X71" i="2" s="1"/>
  <c r="Y71" i="2" s="1"/>
  <c r="H71" i="2"/>
  <c r="M71" i="2" s="1"/>
  <c r="Q70" i="2"/>
  <c r="R70" i="2" s="1"/>
  <c r="S70" i="2" s="1"/>
  <c r="T70" i="2" s="1"/>
  <c r="P70" i="2"/>
  <c r="A102" i="2"/>
  <c r="B101" i="2"/>
  <c r="AN62" i="1"/>
  <c r="AO62" i="1" s="1"/>
  <c r="AM281" i="1"/>
  <c r="AL280" i="1"/>
  <c r="D106" i="2" l="1"/>
  <c r="Z70" i="2"/>
  <c r="E71" i="2" s="1"/>
  <c r="A103" i="2"/>
  <c r="B102" i="2"/>
  <c r="AN63" i="1"/>
  <c r="AO63" i="1" s="1"/>
  <c r="AM282" i="1"/>
  <c r="AL281" i="1"/>
  <c r="D107" i="2" l="1"/>
  <c r="N71" i="2"/>
  <c r="O71" i="2" s="1"/>
  <c r="F71" i="2"/>
  <c r="L71" i="2" s="1"/>
  <c r="I71" i="2"/>
  <c r="K71" i="2" s="1"/>
  <c r="G72" i="2"/>
  <c r="AJ71" i="2"/>
  <c r="A104" i="2"/>
  <c r="B103" i="2"/>
  <c r="AN64" i="1"/>
  <c r="AO64" i="1" s="1"/>
  <c r="AM283" i="1"/>
  <c r="AL282" i="1"/>
  <c r="AL71" i="2" l="1"/>
  <c r="D108" i="2"/>
  <c r="U72" i="2"/>
  <c r="V72" i="2" s="1"/>
  <c r="W72" i="2" s="1"/>
  <c r="X72" i="2" s="1"/>
  <c r="Y72" i="2" s="1"/>
  <c r="H72" i="2"/>
  <c r="M72" i="2" s="1"/>
  <c r="Q71" i="2"/>
  <c r="R71" i="2" s="1"/>
  <c r="S71" i="2" s="1"/>
  <c r="T71" i="2" s="1"/>
  <c r="P71" i="2"/>
  <c r="A105" i="2"/>
  <c r="B104" i="2"/>
  <c r="AN65" i="1"/>
  <c r="AO65" i="1" s="1"/>
  <c r="M51" i="1" s="1"/>
  <c r="N51" i="1" s="1"/>
  <c r="AM284" i="1"/>
  <c r="AL283" i="1"/>
  <c r="D109" i="2" l="1"/>
  <c r="Z71" i="2"/>
  <c r="E72" i="2" s="1"/>
  <c r="A106" i="2"/>
  <c r="B105" i="2"/>
  <c r="AN66" i="1"/>
  <c r="AO66" i="1" s="1"/>
  <c r="AM285" i="1"/>
  <c r="AL284" i="1"/>
  <c r="D110" i="2" l="1"/>
  <c r="G73" i="2"/>
  <c r="F72" i="2"/>
  <c r="L72" i="2" s="1"/>
  <c r="I72" i="2"/>
  <c r="K72" i="2" s="1"/>
  <c r="N72" i="2"/>
  <c r="O72" i="2" s="1"/>
  <c r="AJ72" i="2"/>
  <c r="AL72" i="2" s="1"/>
  <c r="A107" i="2"/>
  <c r="B106" i="2"/>
  <c r="AN67" i="1"/>
  <c r="AO67" i="1" s="1"/>
  <c r="AM286" i="1"/>
  <c r="AL285" i="1"/>
  <c r="D111" i="2" l="1"/>
  <c r="Q72" i="2"/>
  <c r="R72" i="2" s="1"/>
  <c r="S72" i="2" s="1"/>
  <c r="T72" i="2" s="1"/>
  <c r="Z72" i="2" s="1"/>
  <c r="E73" i="2" s="1"/>
  <c r="P72" i="2"/>
  <c r="U73" i="2"/>
  <c r="V73" i="2" s="1"/>
  <c r="W73" i="2" s="1"/>
  <c r="X73" i="2" s="1"/>
  <c r="Y73" i="2" s="1"/>
  <c r="H73" i="2"/>
  <c r="M73" i="2" s="1"/>
  <c r="A108" i="2"/>
  <c r="B107" i="2"/>
  <c r="AN68" i="1"/>
  <c r="AO68" i="1" s="1"/>
  <c r="AM287" i="1"/>
  <c r="AL286" i="1"/>
  <c r="D112" i="2" l="1"/>
  <c r="F73" i="2"/>
  <c r="L73" i="2" s="1"/>
  <c r="I73" i="2"/>
  <c r="K73" i="2" s="1"/>
  <c r="N73" i="2"/>
  <c r="O73" i="2" s="1"/>
  <c r="G74" i="2"/>
  <c r="AJ73" i="2"/>
  <c r="A109" i="2"/>
  <c r="B108" i="2"/>
  <c r="AN69" i="1"/>
  <c r="AO69" i="1" s="1"/>
  <c r="AM288" i="1"/>
  <c r="AL287" i="1"/>
  <c r="D113" i="2" l="1"/>
  <c r="AL73" i="2"/>
  <c r="U74" i="2"/>
  <c r="V74" i="2" s="1"/>
  <c r="W74" i="2" s="1"/>
  <c r="X74" i="2" s="1"/>
  <c r="Y74" i="2" s="1"/>
  <c r="H74" i="2"/>
  <c r="M74" i="2" s="1"/>
  <c r="Q73" i="2"/>
  <c r="R73" i="2" s="1"/>
  <c r="S73" i="2" s="1"/>
  <c r="T73" i="2" s="1"/>
  <c r="P73" i="2"/>
  <c r="A110" i="2"/>
  <c r="B109" i="2"/>
  <c r="AN70" i="1"/>
  <c r="AO70" i="1" s="1"/>
  <c r="AM289" i="1"/>
  <c r="AL288" i="1"/>
  <c r="D114" i="2" l="1"/>
  <c r="Z73" i="2"/>
  <c r="E74" i="2" s="1"/>
  <c r="A111" i="2"/>
  <c r="B110" i="2"/>
  <c r="AN71" i="1"/>
  <c r="AO71" i="1" s="1"/>
  <c r="M52" i="1" s="1"/>
  <c r="N52" i="1" s="1"/>
  <c r="AM290" i="1"/>
  <c r="AL289" i="1"/>
  <c r="D115" i="2" l="1"/>
  <c r="N74" i="2"/>
  <c r="O74" i="2" s="1"/>
  <c r="G75" i="2"/>
  <c r="F74" i="2"/>
  <c r="L74" i="2" s="1"/>
  <c r="I74" i="2"/>
  <c r="K74" i="2" s="1"/>
  <c r="AJ74" i="2"/>
  <c r="A112" i="2"/>
  <c r="B111" i="2"/>
  <c r="AN72" i="1"/>
  <c r="AO72" i="1" s="1"/>
  <c r="AM291" i="1"/>
  <c r="AL290" i="1"/>
  <c r="D116" i="2" l="1"/>
  <c r="AL74" i="2"/>
  <c r="U75" i="2"/>
  <c r="V75" i="2" s="1"/>
  <c r="W75" i="2" s="1"/>
  <c r="X75" i="2" s="1"/>
  <c r="Y75" i="2" s="1"/>
  <c r="H75" i="2"/>
  <c r="M75" i="2" s="1"/>
  <c r="Q74" i="2"/>
  <c r="R74" i="2" s="1"/>
  <c r="S74" i="2" s="1"/>
  <c r="T74" i="2" s="1"/>
  <c r="P74" i="2"/>
  <c r="A113" i="2"/>
  <c r="B112" i="2"/>
  <c r="AN73" i="1"/>
  <c r="AO73" i="1" s="1"/>
  <c r="AM292" i="1"/>
  <c r="AL291" i="1"/>
  <c r="D117" i="2" l="1"/>
  <c r="Z74" i="2"/>
  <c r="E75" i="2" s="1"/>
  <c r="A114" i="2"/>
  <c r="B113" i="2"/>
  <c r="AN74" i="1"/>
  <c r="AO74" i="1" s="1"/>
  <c r="AM293" i="1"/>
  <c r="AL292" i="1"/>
  <c r="D118" i="2" l="1"/>
  <c r="N75" i="2"/>
  <c r="O75" i="2" s="1"/>
  <c r="F75" i="2"/>
  <c r="L75" i="2" s="1"/>
  <c r="I75" i="2"/>
  <c r="K75" i="2" s="1"/>
  <c r="G76" i="2"/>
  <c r="AJ75" i="2"/>
  <c r="A115" i="2"/>
  <c r="B114" i="2"/>
  <c r="AN75" i="1"/>
  <c r="AO75" i="1" s="1"/>
  <c r="AM294" i="1"/>
  <c r="AL293" i="1"/>
  <c r="AL75" i="2" l="1"/>
  <c r="D119" i="2"/>
  <c r="U76" i="2"/>
  <c r="V76" i="2" s="1"/>
  <c r="W76" i="2" s="1"/>
  <c r="X76" i="2" s="1"/>
  <c r="Y76" i="2" s="1"/>
  <c r="H76" i="2"/>
  <c r="M76" i="2" s="1"/>
  <c r="Q75" i="2"/>
  <c r="R75" i="2" s="1"/>
  <c r="S75" i="2" s="1"/>
  <c r="T75" i="2" s="1"/>
  <c r="P75" i="2"/>
  <c r="A116" i="2"/>
  <c r="B115" i="2"/>
  <c r="AN76" i="1"/>
  <c r="AO76" i="1" s="1"/>
  <c r="AM295" i="1"/>
  <c r="AL294" i="1"/>
  <c r="D120" i="2" l="1"/>
  <c r="Z75" i="2"/>
  <c r="E76" i="2" s="1"/>
  <c r="A117" i="2"/>
  <c r="B116" i="2"/>
  <c r="AN77" i="1"/>
  <c r="AO77" i="1" s="1"/>
  <c r="M53" i="1" s="1"/>
  <c r="N53" i="1" s="1"/>
  <c r="AM296" i="1"/>
  <c r="AL295" i="1"/>
  <c r="D121" i="2" l="1"/>
  <c r="F76" i="2"/>
  <c r="L76" i="2" s="1"/>
  <c r="I76" i="2"/>
  <c r="K76" i="2" s="1"/>
  <c r="N76" i="2"/>
  <c r="O76" i="2" s="1"/>
  <c r="G77" i="2"/>
  <c r="AJ76" i="2"/>
  <c r="A118" i="2"/>
  <c r="B117" i="2"/>
  <c r="AN78" i="1"/>
  <c r="AO78" i="1" s="1"/>
  <c r="AM297" i="1"/>
  <c r="AL296" i="1"/>
  <c r="D122" i="2" l="1"/>
  <c r="AL76" i="2"/>
  <c r="H77" i="2"/>
  <c r="M77" i="2" s="1"/>
  <c r="U77" i="2"/>
  <c r="V77" i="2" s="1"/>
  <c r="W77" i="2" s="1"/>
  <c r="X77" i="2" s="1"/>
  <c r="Y77" i="2" s="1"/>
  <c r="Q76" i="2"/>
  <c r="R76" i="2" s="1"/>
  <c r="S76" i="2" s="1"/>
  <c r="T76" i="2" s="1"/>
  <c r="Z76" i="2" s="1"/>
  <c r="E77" i="2" s="1"/>
  <c r="P76" i="2"/>
  <c r="A119" i="2"/>
  <c r="B118" i="2"/>
  <c r="AN79" i="1"/>
  <c r="AO79" i="1" s="1"/>
  <c r="AM298" i="1"/>
  <c r="AL297" i="1"/>
  <c r="D123" i="2" l="1"/>
  <c r="F77" i="2"/>
  <c r="L77" i="2" s="1"/>
  <c r="I77" i="2"/>
  <c r="K77" i="2" s="1"/>
  <c r="N77" i="2"/>
  <c r="O77" i="2" s="1"/>
  <c r="G78" i="2"/>
  <c r="AJ77" i="2"/>
  <c r="A120" i="2"/>
  <c r="B119" i="2"/>
  <c r="AN80" i="1"/>
  <c r="AO80" i="1" s="1"/>
  <c r="AM299" i="1"/>
  <c r="AL298" i="1"/>
  <c r="D124" i="2" l="1"/>
  <c r="AL77" i="2"/>
  <c r="U78" i="2"/>
  <c r="V78" i="2" s="1"/>
  <c r="W78" i="2" s="1"/>
  <c r="X78" i="2" s="1"/>
  <c r="Y78" i="2" s="1"/>
  <c r="H78" i="2"/>
  <c r="M78" i="2" s="1"/>
  <c r="Q77" i="2"/>
  <c r="R77" i="2" s="1"/>
  <c r="S77" i="2" s="1"/>
  <c r="T77" i="2" s="1"/>
  <c r="P77" i="2"/>
  <c r="A121" i="2"/>
  <c r="B120" i="2"/>
  <c r="AN81" i="1"/>
  <c r="AO81" i="1" s="1"/>
  <c r="AM300" i="1"/>
  <c r="AL300" i="1" s="1"/>
  <c r="AL299" i="1"/>
  <c r="D125" i="2" l="1"/>
  <c r="Z77" i="2"/>
  <c r="E78" i="2" s="1"/>
  <c r="A122" i="2"/>
  <c r="B121" i="2"/>
  <c r="AN82" i="1"/>
  <c r="AO82" i="1" s="1"/>
  <c r="D126" i="2" l="1"/>
  <c r="N78" i="2"/>
  <c r="O78" i="2" s="1"/>
  <c r="G79" i="2"/>
  <c r="F78" i="2"/>
  <c r="L78" i="2" s="1"/>
  <c r="I78" i="2"/>
  <c r="K78" i="2" s="1"/>
  <c r="AJ78" i="2"/>
  <c r="A123" i="2"/>
  <c r="B122" i="2"/>
  <c r="AN83" i="1"/>
  <c r="AO83" i="1" s="1"/>
  <c r="M54" i="1" s="1"/>
  <c r="N54" i="1" s="1"/>
  <c r="D127" i="2" l="1"/>
  <c r="AL78" i="2"/>
  <c r="U79" i="2"/>
  <c r="V79" i="2" s="1"/>
  <c r="W79" i="2" s="1"/>
  <c r="X79" i="2" s="1"/>
  <c r="Y79" i="2" s="1"/>
  <c r="H79" i="2"/>
  <c r="M79" i="2" s="1"/>
  <c r="Q78" i="2"/>
  <c r="R78" i="2" s="1"/>
  <c r="S78" i="2" s="1"/>
  <c r="T78" i="2" s="1"/>
  <c r="P78" i="2"/>
  <c r="A124" i="2"/>
  <c r="B123" i="2"/>
  <c r="AN84" i="1"/>
  <c r="AO84" i="1" s="1"/>
  <c r="D128" i="2" l="1"/>
  <c r="Z78" i="2"/>
  <c r="E79" i="2" s="1"/>
  <c r="A125" i="2"/>
  <c r="B124" i="2"/>
  <c r="AN85" i="1"/>
  <c r="AO85" i="1" s="1"/>
  <c r="D129" i="2" l="1"/>
  <c r="G80" i="2"/>
  <c r="N79" i="2"/>
  <c r="O79" i="2" s="1"/>
  <c r="F79" i="2"/>
  <c r="L79" i="2" s="1"/>
  <c r="I79" i="2"/>
  <c r="K79" i="2" s="1"/>
  <c r="AJ79" i="2"/>
  <c r="A126" i="2"/>
  <c r="B125" i="2"/>
  <c r="AN86" i="1"/>
  <c r="AO86" i="1" s="1"/>
  <c r="D130" i="2" l="1"/>
  <c r="H80" i="2"/>
  <c r="M80" i="2" s="1"/>
  <c r="U80" i="2"/>
  <c r="V80" i="2" s="1"/>
  <c r="W80" i="2" s="1"/>
  <c r="X80" i="2" s="1"/>
  <c r="Y80" i="2" s="1"/>
  <c r="AL79" i="2"/>
  <c r="Q79" i="2"/>
  <c r="R79" i="2" s="1"/>
  <c r="S79" i="2" s="1"/>
  <c r="T79" i="2" s="1"/>
  <c r="P79" i="2"/>
  <c r="A127" i="2"/>
  <c r="B126" i="2"/>
  <c r="AN87" i="1"/>
  <c r="AO87" i="1" s="1"/>
  <c r="D131" i="2" l="1"/>
  <c r="Z79" i="2"/>
  <c r="E80" i="2" s="1"/>
  <c r="A128" i="2"/>
  <c r="B127" i="2"/>
  <c r="AN88" i="1"/>
  <c r="AO88" i="1" s="1"/>
  <c r="D132" i="2" l="1"/>
  <c r="F80" i="2"/>
  <c r="L80" i="2" s="1"/>
  <c r="N80" i="2"/>
  <c r="O80" i="2" s="1"/>
  <c r="I80" i="2"/>
  <c r="K80" i="2" s="1"/>
  <c r="G81" i="2"/>
  <c r="AJ80" i="2"/>
  <c r="A129" i="2"/>
  <c r="B128" i="2"/>
  <c r="AN89" i="1"/>
  <c r="AO89" i="1" s="1"/>
  <c r="M55" i="1" s="1"/>
  <c r="N55" i="1" s="1"/>
  <c r="AL80" i="2" l="1"/>
  <c r="D133" i="2"/>
  <c r="U81" i="2"/>
  <c r="V81" i="2" s="1"/>
  <c r="W81" i="2" s="1"/>
  <c r="X81" i="2" s="1"/>
  <c r="Y81" i="2" s="1"/>
  <c r="H81" i="2"/>
  <c r="M81" i="2" s="1"/>
  <c r="P80" i="2"/>
  <c r="Q80" i="2"/>
  <c r="R80" i="2" s="1"/>
  <c r="S80" i="2" s="1"/>
  <c r="T80" i="2" s="1"/>
  <c r="Z80" i="2" s="1"/>
  <c r="E81" i="2" s="1"/>
  <c r="A130" i="2"/>
  <c r="B129" i="2"/>
  <c r="AN90" i="1"/>
  <c r="AO90" i="1" s="1"/>
  <c r="D134" i="2" l="1"/>
  <c r="I81" i="2"/>
  <c r="K81" i="2" s="1"/>
  <c r="N81" i="2"/>
  <c r="O81" i="2" s="1"/>
  <c r="F81" i="2"/>
  <c r="L81" i="2" s="1"/>
  <c r="G82" i="2"/>
  <c r="AJ81" i="2"/>
  <c r="AL81" i="2" s="1"/>
  <c r="A131" i="2"/>
  <c r="B130" i="2"/>
  <c r="AN91" i="1"/>
  <c r="AO91" i="1" s="1"/>
  <c r="D135" i="2" l="1"/>
  <c r="H82" i="2"/>
  <c r="M82" i="2" s="1"/>
  <c r="U82" i="2"/>
  <c r="V82" i="2" s="1"/>
  <c r="W82" i="2" s="1"/>
  <c r="X82" i="2" s="1"/>
  <c r="Y82" i="2" s="1"/>
  <c r="Q81" i="2"/>
  <c r="R81" i="2" s="1"/>
  <c r="S81" i="2" s="1"/>
  <c r="T81" i="2" s="1"/>
  <c r="Z81" i="2" s="1"/>
  <c r="E82" i="2" s="1"/>
  <c r="P81" i="2"/>
  <c r="A132" i="2"/>
  <c r="B131" i="2"/>
  <c r="AN92" i="1"/>
  <c r="AO92" i="1" s="1"/>
  <c r="D136" i="2" l="1"/>
  <c r="F82" i="2"/>
  <c r="L82" i="2" s="1"/>
  <c r="G83" i="2"/>
  <c r="N82" i="2"/>
  <c r="O82" i="2" s="1"/>
  <c r="I82" i="2"/>
  <c r="K82" i="2" s="1"/>
  <c r="AJ82" i="2"/>
  <c r="A133" i="2"/>
  <c r="B132" i="2"/>
  <c r="AN93" i="1"/>
  <c r="AO93" i="1" s="1"/>
  <c r="D137" i="2" l="1"/>
  <c r="AL82" i="2"/>
  <c r="U83" i="2"/>
  <c r="V83" i="2" s="1"/>
  <c r="W83" i="2" s="1"/>
  <c r="X83" i="2" s="1"/>
  <c r="Y83" i="2" s="1"/>
  <c r="H83" i="2"/>
  <c r="M83" i="2" s="1"/>
  <c r="P82" i="2"/>
  <c r="Q82" i="2"/>
  <c r="R82" i="2" s="1"/>
  <c r="S82" i="2" s="1"/>
  <c r="T82" i="2" s="1"/>
  <c r="Z82" i="2" s="1"/>
  <c r="E83" i="2" s="1"/>
  <c r="A134" i="2"/>
  <c r="B133" i="2"/>
  <c r="AN94" i="1"/>
  <c r="AO94" i="1" s="1"/>
  <c r="D138" i="2" l="1"/>
  <c r="I83" i="2"/>
  <c r="K83" i="2" s="1"/>
  <c r="N83" i="2"/>
  <c r="O83" i="2" s="1"/>
  <c r="F83" i="2"/>
  <c r="L83" i="2" s="1"/>
  <c r="G84" i="2"/>
  <c r="AJ83" i="2"/>
  <c r="AL83" i="2" s="1"/>
  <c r="A135" i="2"/>
  <c r="B134" i="2"/>
  <c r="AN95" i="1"/>
  <c r="AO95" i="1" s="1"/>
  <c r="M56" i="1" s="1"/>
  <c r="N56" i="1" s="1"/>
  <c r="D139" i="2" l="1"/>
  <c r="H84" i="2"/>
  <c r="M84" i="2" s="1"/>
  <c r="U84" i="2"/>
  <c r="V84" i="2" s="1"/>
  <c r="W84" i="2" s="1"/>
  <c r="X84" i="2" s="1"/>
  <c r="Y84" i="2" s="1"/>
  <c r="Q83" i="2"/>
  <c r="R83" i="2" s="1"/>
  <c r="S83" i="2" s="1"/>
  <c r="T83" i="2" s="1"/>
  <c r="Z83" i="2" s="1"/>
  <c r="E84" i="2" s="1"/>
  <c r="P83" i="2"/>
  <c r="A136" i="2"/>
  <c r="B135" i="2"/>
  <c r="AN96" i="1"/>
  <c r="AO96" i="1" s="1"/>
  <c r="D140" i="2" l="1"/>
  <c r="F84" i="2"/>
  <c r="L84" i="2" s="1"/>
  <c r="G85" i="2"/>
  <c r="I84" i="2"/>
  <c r="K84" i="2" s="1"/>
  <c r="N84" i="2"/>
  <c r="O84" i="2" s="1"/>
  <c r="AJ84" i="2"/>
  <c r="AL84" i="2" s="1"/>
  <c r="A137" i="2"/>
  <c r="B136" i="2"/>
  <c r="AN97" i="1"/>
  <c r="AO97" i="1" s="1"/>
  <c r="D141" i="2" l="1"/>
  <c r="P84" i="2"/>
  <c r="Q84" i="2"/>
  <c r="R84" i="2" s="1"/>
  <c r="S84" i="2" s="1"/>
  <c r="T84" i="2" s="1"/>
  <c r="Z84" i="2" s="1"/>
  <c r="E85" i="2" s="1"/>
  <c r="U85" i="2"/>
  <c r="V85" i="2" s="1"/>
  <c r="W85" i="2" s="1"/>
  <c r="X85" i="2" s="1"/>
  <c r="Y85" i="2" s="1"/>
  <c r="H85" i="2"/>
  <c r="M85" i="2" s="1"/>
  <c r="A138" i="2"/>
  <c r="B137" i="2"/>
  <c r="AN98" i="1"/>
  <c r="AO98" i="1" s="1"/>
  <c r="D142" i="2" l="1"/>
  <c r="I85" i="2"/>
  <c r="K85" i="2" s="1"/>
  <c r="N85" i="2"/>
  <c r="O85" i="2" s="1"/>
  <c r="F85" i="2"/>
  <c r="L85" i="2" s="1"/>
  <c r="G86" i="2"/>
  <c r="AJ85" i="2"/>
  <c r="AL85" i="2" s="1"/>
  <c r="A139" i="2"/>
  <c r="A140" i="2" s="1"/>
  <c r="B138" i="2"/>
  <c r="AN99" i="1"/>
  <c r="AO99" i="1" s="1"/>
  <c r="D143" i="2" l="1"/>
  <c r="B140" i="2"/>
  <c r="A141" i="2"/>
  <c r="H86" i="2"/>
  <c r="M86" i="2" s="1"/>
  <c r="U86" i="2"/>
  <c r="V86" i="2" s="1"/>
  <c r="W86" i="2" s="1"/>
  <c r="X86" i="2" s="1"/>
  <c r="Y86" i="2" s="1"/>
  <c r="Q85" i="2"/>
  <c r="R85" i="2" s="1"/>
  <c r="S85" i="2" s="1"/>
  <c r="T85" i="2" s="1"/>
  <c r="Z85" i="2" s="1"/>
  <c r="E86" i="2" s="1"/>
  <c r="P85" i="2"/>
  <c r="B139" i="2"/>
  <c r="AN100" i="1"/>
  <c r="AO100" i="1" s="1"/>
  <c r="D144" i="2" l="1"/>
  <c r="B141" i="2"/>
  <c r="A142" i="2"/>
  <c r="F86" i="2"/>
  <c r="L86" i="2" s="1"/>
  <c r="I86" i="2"/>
  <c r="K86" i="2" s="1"/>
  <c r="N86" i="2"/>
  <c r="O86" i="2" s="1"/>
  <c r="G87" i="2"/>
  <c r="AJ86" i="2"/>
  <c r="AN101" i="1"/>
  <c r="AO101" i="1" s="1"/>
  <c r="M57" i="1" s="1"/>
  <c r="N57" i="1" s="1"/>
  <c r="D145" i="2" l="1"/>
  <c r="B142" i="2"/>
  <c r="A143" i="2"/>
  <c r="AL86" i="2"/>
  <c r="H87" i="2"/>
  <c r="M87" i="2" s="1"/>
  <c r="U87" i="2"/>
  <c r="V87" i="2" s="1"/>
  <c r="W87" i="2" s="1"/>
  <c r="X87" i="2" s="1"/>
  <c r="Y87" i="2" s="1"/>
  <c r="P86" i="2"/>
  <c r="Q86" i="2"/>
  <c r="R86" i="2" s="1"/>
  <c r="S86" i="2" s="1"/>
  <c r="T86" i="2" s="1"/>
  <c r="Z86" i="2" s="1"/>
  <c r="E87" i="2" s="1"/>
  <c r="AN102" i="1"/>
  <c r="AO102" i="1" s="1"/>
  <c r="D146" i="2" l="1"/>
  <c r="B143" i="2"/>
  <c r="A144" i="2"/>
  <c r="F87" i="2"/>
  <c r="L87" i="2" s="1"/>
  <c r="G88" i="2"/>
  <c r="N87" i="2"/>
  <c r="O87" i="2" s="1"/>
  <c r="I87" i="2"/>
  <c r="K87" i="2" s="1"/>
  <c r="AJ87" i="2"/>
  <c r="AN103" i="1"/>
  <c r="AO103" i="1" s="1"/>
  <c r="D147" i="2" l="1"/>
  <c r="B144" i="2"/>
  <c r="A145" i="2"/>
  <c r="AL87" i="2"/>
  <c r="H88" i="2"/>
  <c r="M88" i="2" s="1"/>
  <c r="U88" i="2"/>
  <c r="V88" i="2" s="1"/>
  <c r="W88" i="2" s="1"/>
  <c r="X88" i="2" s="1"/>
  <c r="Y88" i="2" s="1"/>
  <c r="P87" i="2"/>
  <c r="Q87" i="2"/>
  <c r="R87" i="2" s="1"/>
  <c r="S87" i="2" s="1"/>
  <c r="T87" i="2" s="1"/>
  <c r="Z87" i="2" s="1"/>
  <c r="E88" i="2" s="1"/>
  <c r="AN104" i="1"/>
  <c r="AO104" i="1" s="1"/>
  <c r="D148" i="2" l="1"/>
  <c r="B145" i="2"/>
  <c r="A146" i="2"/>
  <c r="I88" i="2"/>
  <c r="K88" i="2" s="1"/>
  <c r="N88" i="2"/>
  <c r="O88" i="2" s="1"/>
  <c r="F88" i="2"/>
  <c r="L88" i="2" s="1"/>
  <c r="G89" i="2"/>
  <c r="AJ88" i="2"/>
  <c r="AL88" i="2" s="1"/>
  <c r="AN105" i="1"/>
  <c r="AO105" i="1" s="1"/>
  <c r="D149" i="2" l="1"/>
  <c r="B146" i="2"/>
  <c r="A147" i="2"/>
  <c r="H89" i="2"/>
  <c r="M89" i="2" s="1"/>
  <c r="U89" i="2"/>
  <c r="V89" i="2" s="1"/>
  <c r="W89" i="2" s="1"/>
  <c r="X89" i="2" s="1"/>
  <c r="Y89" i="2" s="1"/>
  <c r="Q88" i="2"/>
  <c r="R88" i="2" s="1"/>
  <c r="S88" i="2" s="1"/>
  <c r="T88" i="2" s="1"/>
  <c r="Z88" i="2" s="1"/>
  <c r="E89" i="2" s="1"/>
  <c r="P88" i="2"/>
  <c r="AN106" i="1"/>
  <c r="AO106" i="1" s="1"/>
  <c r="D150" i="2" l="1"/>
  <c r="B147" i="2"/>
  <c r="A148" i="2"/>
  <c r="F89" i="2"/>
  <c r="L89" i="2" s="1"/>
  <c r="G90" i="2"/>
  <c r="N89" i="2"/>
  <c r="O89" i="2" s="1"/>
  <c r="I89" i="2"/>
  <c r="K89" i="2" s="1"/>
  <c r="AJ89" i="2"/>
  <c r="AN107" i="1"/>
  <c r="AO107" i="1" s="1"/>
  <c r="M58" i="1" s="1"/>
  <c r="N58" i="1" s="1"/>
  <c r="D151" i="2" l="1"/>
  <c r="B148" i="2"/>
  <c r="A149" i="2"/>
  <c r="AL89" i="2"/>
  <c r="P89" i="2"/>
  <c r="Q89" i="2"/>
  <c r="R89" i="2" s="1"/>
  <c r="S89" i="2" s="1"/>
  <c r="T89" i="2" s="1"/>
  <c r="Z89" i="2" s="1"/>
  <c r="E90" i="2" s="1"/>
  <c r="U90" i="2"/>
  <c r="V90" i="2" s="1"/>
  <c r="W90" i="2" s="1"/>
  <c r="X90" i="2" s="1"/>
  <c r="Y90" i="2" s="1"/>
  <c r="H90" i="2"/>
  <c r="M90" i="2" s="1"/>
  <c r="AN108" i="1"/>
  <c r="AO108" i="1" s="1"/>
  <c r="D152" i="2" l="1"/>
  <c r="B149" i="2"/>
  <c r="A150" i="2"/>
  <c r="I90" i="2"/>
  <c r="K90" i="2" s="1"/>
  <c r="N90" i="2"/>
  <c r="O90" i="2" s="1"/>
  <c r="F90" i="2"/>
  <c r="L90" i="2" s="1"/>
  <c r="G91" i="2"/>
  <c r="AJ90" i="2"/>
  <c r="AL90" i="2" s="1"/>
  <c r="AN109" i="1"/>
  <c r="AO109" i="1" s="1"/>
  <c r="D153" i="2" l="1"/>
  <c r="B150" i="2"/>
  <c r="A151" i="2"/>
  <c r="H91" i="2"/>
  <c r="M91" i="2" s="1"/>
  <c r="U91" i="2"/>
  <c r="V91" i="2" s="1"/>
  <c r="W91" i="2" s="1"/>
  <c r="X91" i="2" s="1"/>
  <c r="Y91" i="2" s="1"/>
  <c r="Q90" i="2"/>
  <c r="R90" i="2" s="1"/>
  <c r="S90" i="2" s="1"/>
  <c r="T90" i="2" s="1"/>
  <c r="Z90" i="2" s="1"/>
  <c r="E91" i="2" s="1"/>
  <c r="P90" i="2"/>
  <c r="AN110" i="1"/>
  <c r="AO110" i="1" s="1"/>
  <c r="D154" i="2" l="1"/>
  <c r="B151" i="2"/>
  <c r="A152" i="2"/>
  <c r="F91" i="2"/>
  <c r="L91" i="2" s="1"/>
  <c r="G92" i="2"/>
  <c r="N91" i="2"/>
  <c r="O91" i="2" s="1"/>
  <c r="I91" i="2"/>
  <c r="K91" i="2" s="1"/>
  <c r="AJ91" i="2"/>
  <c r="AN111" i="1"/>
  <c r="AO111" i="1" s="1"/>
  <c r="D155" i="2" l="1"/>
  <c r="B152" i="2"/>
  <c r="A153" i="2"/>
  <c r="AL91" i="2"/>
  <c r="U92" i="2"/>
  <c r="V92" i="2" s="1"/>
  <c r="W92" i="2" s="1"/>
  <c r="X92" i="2" s="1"/>
  <c r="Y92" i="2" s="1"/>
  <c r="H92" i="2"/>
  <c r="M92" i="2" s="1"/>
  <c r="P91" i="2"/>
  <c r="Q91" i="2"/>
  <c r="R91" i="2" s="1"/>
  <c r="S91" i="2" s="1"/>
  <c r="T91" i="2" s="1"/>
  <c r="Z91" i="2" s="1"/>
  <c r="E92" i="2" s="1"/>
  <c r="AN112" i="1"/>
  <c r="AO112" i="1" s="1"/>
  <c r="D156" i="2" l="1"/>
  <c r="B153" i="2"/>
  <c r="A154" i="2"/>
  <c r="I92" i="2"/>
  <c r="K92" i="2" s="1"/>
  <c r="N92" i="2"/>
  <c r="O92" i="2" s="1"/>
  <c r="F92" i="2"/>
  <c r="L92" i="2" s="1"/>
  <c r="G93" i="2"/>
  <c r="AJ92" i="2"/>
  <c r="AL92" i="2" s="1"/>
  <c r="AN113" i="1"/>
  <c r="AO113" i="1" s="1"/>
  <c r="M59" i="1" s="1"/>
  <c r="N59" i="1" s="1"/>
  <c r="D157" i="2" l="1"/>
  <c r="B154" i="2"/>
  <c r="A155" i="2"/>
  <c r="H93" i="2"/>
  <c r="M93" i="2" s="1"/>
  <c r="U93" i="2"/>
  <c r="V93" i="2" s="1"/>
  <c r="W93" i="2" s="1"/>
  <c r="X93" i="2" s="1"/>
  <c r="Y93" i="2" s="1"/>
  <c r="Q92" i="2"/>
  <c r="R92" i="2" s="1"/>
  <c r="S92" i="2" s="1"/>
  <c r="T92" i="2" s="1"/>
  <c r="Z92" i="2" s="1"/>
  <c r="E93" i="2" s="1"/>
  <c r="P92" i="2"/>
  <c r="AN114" i="1"/>
  <c r="AO114" i="1" s="1"/>
  <c r="D158" i="2" l="1"/>
  <c r="B155" i="2"/>
  <c r="A156" i="2"/>
  <c r="F93" i="2"/>
  <c r="L93" i="2" s="1"/>
  <c r="G94" i="2"/>
  <c r="N93" i="2"/>
  <c r="O93" i="2" s="1"/>
  <c r="I93" i="2"/>
  <c r="K93" i="2" s="1"/>
  <c r="AJ93" i="2"/>
  <c r="AN115" i="1"/>
  <c r="AO115" i="1" s="1"/>
  <c r="D159" i="2" l="1"/>
  <c r="B156" i="2"/>
  <c r="A157" i="2"/>
  <c r="AL93" i="2"/>
  <c r="H94" i="2"/>
  <c r="M94" i="2" s="1"/>
  <c r="U94" i="2"/>
  <c r="V94" i="2" s="1"/>
  <c r="W94" i="2" s="1"/>
  <c r="X94" i="2" s="1"/>
  <c r="Y94" i="2" s="1"/>
  <c r="P93" i="2"/>
  <c r="Q93" i="2"/>
  <c r="R93" i="2" s="1"/>
  <c r="S93" i="2" s="1"/>
  <c r="T93" i="2" s="1"/>
  <c r="Z93" i="2" s="1"/>
  <c r="E94" i="2" s="1"/>
  <c r="AN116" i="1"/>
  <c r="AO116" i="1" s="1"/>
  <c r="D160" i="2" l="1"/>
  <c r="B157" i="2"/>
  <c r="A158" i="2"/>
  <c r="I94" i="2"/>
  <c r="K94" i="2" s="1"/>
  <c r="N94" i="2"/>
  <c r="O94" i="2" s="1"/>
  <c r="F94" i="2"/>
  <c r="L94" i="2" s="1"/>
  <c r="G95" i="2"/>
  <c r="AJ94" i="2"/>
  <c r="AL94" i="2" s="1"/>
  <c r="AN117" i="1"/>
  <c r="AO117" i="1" s="1"/>
  <c r="D161" i="2" l="1"/>
  <c r="B158" i="2"/>
  <c r="A159" i="2"/>
  <c r="U95" i="2"/>
  <c r="V95" i="2" s="1"/>
  <c r="W95" i="2" s="1"/>
  <c r="X95" i="2" s="1"/>
  <c r="Y95" i="2" s="1"/>
  <c r="H95" i="2"/>
  <c r="M95" i="2" s="1"/>
  <c r="P94" i="2"/>
  <c r="Q94" i="2"/>
  <c r="R94" i="2" s="1"/>
  <c r="S94" i="2" s="1"/>
  <c r="T94" i="2" s="1"/>
  <c r="Z94" i="2" s="1"/>
  <c r="E95" i="2" s="1"/>
  <c r="AN118" i="1"/>
  <c r="AO118" i="1" s="1"/>
  <c r="D162" i="2" l="1"/>
  <c r="B159" i="2"/>
  <c r="A160" i="2"/>
  <c r="I95" i="2"/>
  <c r="K95" i="2" s="1"/>
  <c r="N95" i="2"/>
  <c r="O95" i="2" s="1"/>
  <c r="F95" i="2"/>
  <c r="L95" i="2" s="1"/>
  <c r="G96" i="2"/>
  <c r="AJ95" i="2"/>
  <c r="AL95" i="2" s="1"/>
  <c r="AN119" i="1"/>
  <c r="AO119" i="1" s="1"/>
  <c r="D163" i="2" l="1"/>
  <c r="B160" i="2"/>
  <c r="A161" i="2"/>
  <c r="H96" i="2"/>
  <c r="M96" i="2" s="1"/>
  <c r="U96" i="2"/>
  <c r="V96" i="2" s="1"/>
  <c r="W96" i="2" s="1"/>
  <c r="X96" i="2" s="1"/>
  <c r="Y96" i="2" s="1"/>
  <c r="Q95" i="2"/>
  <c r="R95" i="2" s="1"/>
  <c r="S95" i="2" s="1"/>
  <c r="T95" i="2" s="1"/>
  <c r="Z95" i="2" s="1"/>
  <c r="E96" i="2" s="1"/>
  <c r="P95" i="2"/>
  <c r="AN120" i="1"/>
  <c r="AO120" i="1" s="1"/>
  <c r="D164" i="2" l="1"/>
  <c r="B161" i="2"/>
  <c r="A162" i="2"/>
  <c r="F96" i="2"/>
  <c r="L96" i="2" s="1"/>
  <c r="G97" i="2"/>
  <c r="I96" i="2"/>
  <c r="K96" i="2" s="1"/>
  <c r="N96" i="2"/>
  <c r="O96" i="2" s="1"/>
  <c r="AJ96" i="2"/>
  <c r="AN121" i="1"/>
  <c r="AO121" i="1" s="1"/>
  <c r="AL96" i="2" l="1"/>
  <c r="D165" i="2"/>
  <c r="B162" i="2"/>
  <c r="A163" i="2"/>
  <c r="P96" i="2"/>
  <c r="Q96" i="2"/>
  <c r="R96" i="2" s="1"/>
  <c r="S96" i="2" s="1"/>
  <c r="T96" i="2" s="1"/>
  <c r="Z96" i="2" s="1"/>
  <c r="E97" i="2" s="1"/>
  <c r="U97" i="2"/>
  <c r="V97" i="2" s="1"/>
  <c r="W97" i="2" s="1"/>
  <c r="X97" i="2" s="1"/>
  <c r="Y97" i="2" s="1"/>
  <c r="H97" i="2"/>
  <c r="M97" i="2" s="1"/>
  <c r="AN122" i="1"/>
  <c r="AO122" i="1" s="1"/>
  <c r="D166" i="2" l="1"/>
  <c r="B163" i="2"/>
  <c r="A164" i="2"/>
  <c r="I97" i="2"/>
  <c r="K97" i="2" s="1"/>
  <c r="F97" i="2"/>
  <c r="L97" i="2" s="1"/>
  <c r="G98" i="2"/>
  <c r="N97" i="2"/>
  <c r="O97" i="2" s="1"/>
  <c r="AJ97" i="2"/>
  <c r="AL97" i="2" s="1"/>
  <c r="AN123" i="1"/>
  <c r="AO123" i="1" s="1"/>
  <c r="D167" i="2" l="1"/>
  <c r="B164" i="2"/>
  <c r="A165" i="2"/>
  <c r="Q97" i="2"/>
  <c r="R97" i="2" s="1"/>
  <c r="S97" i="2" s="1"/>
  <c r="T97" i="2" s="1"/>
  <c r="P97" i="2"/>
  <c r="H98" i="2"/>
  <c r="M98" i="2" s="1"/>
  <c r="U98" i="2"/>
  <c r="V98" i="2" s="1"/>
  <c r="W98" i="2" s="1"/>
  <c r="X98" i="2" s="1"/>
  <c r="Y98" i="2" s="1"/>
  <c r="Z97" i="2"/>
  <c r="E98" i="2" s="1"/>
  <c r="AN124" i="1"/>
  <c r="AO124" i="1" s="1"/>
  <c r="D168" i="2" l="1"/>
  <c r="B165" i="2"/>
  <c r="A166" i="2"/>
  <c r="F98" i="2"/>
  <c r="L98" i="2" s="1"/>
  <c r="G99" i="2"/>
  <c r="N98" i="2"/>
  <c r="O98" i="2" s="1"/>
  <c r="I98" i="2"/>
  <c r="K98" i="2" s="1"/>
  <c r="AJ98" i="2"/>
  <c r="AN125" i="1"/>
  <c r="AO125" i="1" s="1"/>
  <c r="D169" i="2" l="1"/>
  <c r="B166" i="2"/>
  <c r="A167" i="2"/>
  <c r="AL98" i="2"/>
  <c r="U99" i="2"/>
  <c r="V99" i="2" s="1"/>
  <c r="W99" i="2" s="1"/>
  <c r="X99" i="2" s="1"/>
  <c r="Y99" i="2" s="1"/>
  <c r="H99" i="2"/>
  <c r="M99" i="2" s="1"/>
  <c r="P98" i="2"/>
  <c r="Q98" i="2"/>
  <c r="R98" i="2" s="1"/>
  <c r="S98" i="2" s="1"/>
  <c r="T98" i="2" s="1"/>
  <c r="Z98" i="2" s="1"/>
  <c r="E99" i="2" s="1"/>
  <c r="AN126" i="1"/>
  <c r="AO126" i="1" s="1"/>
  <c r="D170" i="2" l="1"/>
  <c r="B167" i="2"/>
  <c r="A168" i="2"/>
  <c r="I99" i="2"/>
  <c r="K99" i="2" s="1"/>
  <c r="N99" i="2"/>
  <c r="O99" i="2" s="1"/>
  <c r="F99" i="2"/>
  <c r="L99" i="2" s="1"/>
  <c r="G100" i="2"/>
  <c r="AJ99" i="2"/>
  <c r="AL99" i="2" s="1"/>
  <c r="AN127" i="1"/>
  <c r="AO127" i="1" s="1"/>
  <c r="D171" i="2" l="1"/>
  <c r="B168" i="2"/>
  <c r="A169" i="2"/>
  <c r="H100" i="2"/>
  <c r="M100" i="2" s="1"/>
  <c r="U100" i="2"/>
  <c r="V100" i="2" s="1"/>
  <c r="W100" i="2" s="1"/>
  <c r="X100" i="2" s="1"/>
  <c r="Y100" i="2" s="1"/>
  <c r="Q99" i="2"/>
  <c r="R99" i="2" s="1"/>
  <c r="S99" i="2" s="1"/>
  <c r="T99" i="2" s="1"/>
  <c r="Z99" i="2" s="1"/>
  <c r="E100" i="2" s="1"/>
  <c r="P99" i="2"/>
  <c r="AN128" i="1"/>
  <c r="AO128" i="1" s="1"/>
  <c r="D172" i="2" l="1"/>
  <c r="B169" i="2"/>
  <c r="A170" i="2"/>
  <c r="F100" i="2"/>
  <c r="L100" i="2" s="1"/>
  <c r="G101" i="2"/>
  <c r="N100" i="2"/>
  <c r="O100" i="2" s="1"/>
  <c r="I100" i="2"/>
  <c r="K100" i="2" s="1"/>
  <c r="AJ100" i="2"/>
  <c r="AN129" i="1"/>
  <c r="AO129" i="1" s="1"/>
  <c r="D173" i="2" l="1"/>
  <c r="B170" i="2"/>
  <c r="A171" i="2"/>
  <c r="AL100" i="2"/>
  <c r="U101" i="2"/>
  <c r="V101" i="2" s="1"/>
  <c r="W101" i="2" s="1"/>
  <c r="X101" i="2" s="1"/>
  <c r="Y101" i="2" s="1"/>
  <c r="H101" i="2"/>
  <c r="M101" i="2" s="1"/>
  <c r="P100" i="2"/>
  <c r="Q100" i="2"/>
  <c r="R100" i="2" s="1"/>
  <c r="S100" i="2" s="1"/>
  <c r="T100" i="2" s="1"/>
  <c r="Z100" i="2" s="1"/>
  <c r="E101" i="2" s="1"/>
  <c r="AN130" i="1"/>
  <c r="AO130" i="1" s="1"/>
  <c r="D174" i="2" l="1"/>
  <c r="B171" i="2"/>
  <c r="A172" i="2"/>
  <c r="I101" i="2"/>
  <c r="K101" i="2" s="1"/>
  <c r="F101" i="2"/>
  <c r="L101" i="2" s="1"/>
  <c r="G102" i="2"/>
  <c r="N101" i="2"/>
  <c r="O101" i="2" s="1"/>
  <c r="AJ101" i="2"/>
  <c r="AL101" i="2" s="1"/>
  <c r="AN131" i="1"/>
  <c r="AO131" i="1" s="1"/>
  <c r="M60" i="1" s="1"/>
  <c r="N60" i="1" s="1"/>
  <c r="D175" i="2" l="1"/>
  <c r="B172" i="2"/>
  <c r="A173" i="2"/>
  <c r="Q101" i="2"/>
  <c r="R101" i="2" s="1"/>
  <c r="S101" i="2" s="1"/>
  <c r="T101" i="2" s="1"/>
  <c r="P101" i="2"/>
  <c r="H102" i="2"/>
  <c r="M102" i="2" s="1"/>
  <c r="U102" i="2"/>
  <c r="V102" i="2" s="1"/>
  <c r="W102" i="2" s="1"/>
  <c r="X102" i="2" s="1"/>
  <c r="Y102" i="2" s="1"/>
  <c r="Z101" i="2"/>
  <c r="E102" i="2" s="1"/>
  <c r="AN132" i="1"/>
  <c r="AO132" i="1" s="1"/>
  <c r="D176" i="2" l="1"/>
  <c r="B173" i="2"/>
  <c r="A174" i="2"/>
  <c r="F102" i="2"/>
  <c r="L102" i="2" s="1"/>
  <c r="G103" i="2"/>
  <c r="N102" i="2"/>
  <c r="O102" i="2" s="1"/>
  <c r="I102" i="2"/>
  <c r="K102" i="2" s="1"/>
  <c r="AJ102" i="2"/>
  <c r="AN133" i="1"/>
  <c r="AO133" i="1" s="1"/>
  <c r="D177" i="2" l="1"/>
  <c r="B174" i="2"/>
  <c r="A175" i="2"/>
  <c r="AL102" i="2"/>
  <c r="U103" i="2"/>
  <c r="V103" i="2" s="1"/>
  <c r="W103" i="2" s="1"/>
  <c r="X103" i="2" s="1"/>
  <c r="Y103" i="2" s="1"/>
  <c r="H103" i="2"/>
  <c r="M103" i="2" s="1"/>
  <c r="P102" i="2"/>
  <c r="Q102" i="2"/>
  <c r="R102" i="2" s="1"/>
  <c r="S102" i="2" s="1"/>
  <c r="T102" i="2" s="1"/>
  <c r="Z102" i="2" s="1"/>
  <c r="E103" i="2" s="1"/>
  <c r="AN134" i="1"/>
  <c r="AO134" i="1" s="1"/>
  <c r="D178" i="2" l="1"/>
  <c r="B175" i="2"/>
  <c r="A176" i="2"/>
  <c r="I103" i="2"/>
  <c r="K103" i="2" s="1"/>
  <c r="N103" i="2"/>
  <c r="O103" i="2" s="1"/>
  <c r="F103" i="2"/>
  <c r="L103" i="2" s="1"/>
  <c r="G104" i="2"/>
  <c r="AJ103" i="2"/>
  <c r="AL103" i="2" s="1"/>
  <c r="AN135" i="1"/>
  <c r="AO135" i="1" s="1"/>
  <c r="D179" i="2" l="1"/>
  <c r="B176" i="2"/>
  <c r="A177" i="2"/>
  <c r="H104" i="2"/>
  <c r="M104" i="2" s="1"/>
  <c r="U104" i="2"/>
  <c r="V104" i="2" s="1"/>
  <c r="W104" i="2" s="1"/>
  <c r="X104" i="2" s="1"/>
  <c r="Y104" i="2" s="1"/>
  <c r="Q103" i="2"/>
  <c r="R103" i="2" s="1"/>
  <c r="S103" i="2" s="1"/>
  <c r="T103" i="2" s="1"/>
  <c r="Z103" i="2" s="1"/>
  <c r="E104" i="2" s="1"/>
  <c r="P103" i="2"/>
  <c r="AN136" i="1"/>
  <c r="AO136" i="1" s="1"/>
  <c r="D180" i="2" l="1"/>
  <c r="B177" i="2"/>
  <c r="A178" i="2"/>
  <c r="F104" i="2"/>
  <c r="L104" i="2" s="1"/>
  <c r="G105" i="2"/>
  <c r="N104" i="2"/>
  <c r="O104" i="2" s="1"/>
  <c r="I104" i="2"/>
  <c r="K104" i="2" s="1"/>
  <c r="AJ104" i="2"/>
  <c r="AN137" i="1"/>
  <c r="AO137" i="1" s="1"/>
  <c r="D181" i="2" l="1"/>
  <c r="B178" i="2"/>
  <c r="A179" i="2"/>
  <c r="AL104" i="2"/>
  <c r="U105" i="2"/>
  <c r="V105" i="2" s="1"/>
  <c r="W105" i="2" s="1"/>
  <c r="X105" i="2" s="1"/>
  <c r="Y105" i="2" s="1"/>
  <c r="H105" i="2"/>
  <c r="M105" i="2" s="1"/>
  <c r="P104" i="2"/>
  <c r="Q104" i="2"/>
  <c r="R104" i="2" s="1"/>
  <c r="S104" i="2" s="1"/>
  <c r="T104" i="2" s="1"/>
  <c r="Z104" i="2" s="1"/>
  <c r="E105" i="2" s="1"/>
  <c r="AN138" i="1"/>
  <c r="AO138" i="1" s="1"/>
  <c r="D182" i="2" l="1"/>
  <c r="B179" i="2"/>
  <c r="A180" i="2"/>
  <c r="I105" i="2"/>
  <c r="K105" i="2" s="1"/>
  <c r="G106" i="2"/>
  <c r="F105" i="2"/>
  <c r="L105" i="2" s="1"/>
  <c r="N105" i="2"/>
  <c r="O105" i="2" s="1"/>
  <c r="AJ105" i="2"/>
  <c r="AL105" i="2" s="1"/>
  <c r="AN139" i="1"/>
  <c r="AO139" i="1" s="1"/>
  <c r="D183" i="2" l="1"/>
  <c r="B180" i="2"/>
  <c r="A181" i="2"/>
  <c r="Q105" i="2"/>
  <c r="R105" i="2" s="1"/>
  <c r="S105" i="2" s="1"/>
  <c r="T105" i="2" s="1"/>
  <c r="P105" i="2"/>
  <c r="H106" i="2"/>
  <c r="M106" i="2" s="1"/>
  <c r="U106" i="2"/>
  <c r="V106" i="2" s="1"/>
  <c r="W106" i="2" s="1"/>
  <c r="X106" i="2" s="1"/>
  <c r="Y106" i="2" s="1"/>
  <c r="Z105" i="2"/>
  <c r="E106" i="2" s="1"/>
  <c r="AN140" i="1"/>
  <c r="AO140" i="1" s="1"/>
  <c r="D184" i="2" l="1"/>
  <c r="B181" i="2"/>
  <c r="A182" i="2"/>
  <c r="F106" i="2"/>
  <c r="L106" i="2" s="1"/>
  <c r="N106" i="2"/>
  <c r="O106" i="2" s="1"/>
  <c r="I106" i="2"/>
  <c r="K106" i="2" s="1"/>
  <c r="G107" i="2"/>
  <c r="AJ106" i="2"/>
  <c r="AL106" i="2" s="1"/>
  <c r="AN141" i="1"/>
  <c r="AO141" i="1" s="1"/>
  <c r="D185" i="2" l="1"/>
  <c r="B182" i="2"/>
  <c r="A183" i="2"/>
  <c r="H107" i="2"/>
  <c r="M107" i="2" s="1"/>
  <c r="U107" i="2"/>
  <c r="V107" i="2" s="1"/>
  <c r="W107" i="2" s="1"/>
  <c r="X107" i="2" s="1"/>
  <c r="Y107" i="2" s="1"/>
  <c r="Q106" i="2"/>
  <c r="R106" i="2" s="1"/>
  <c r="S106" i="2" s="1"/>
  <c r="T106" i="2" s="1"/>
  <c r="Z106" i="2" s="1"/>
  <c r="E107" i="2" s="1"/>
  <c r="P106" i="2"/>
  <c r="AN142" i="1"/>
  <c r="AO142" i="1" s="1"/>
  <c r="D186" i="2" l="1"/>
  <c r="B183" i="2"/>
  <c r="A184" i="2"/>
  <c r="F107" i="2"/>
  <c r="L107" i="2" s="1"/>
  <c r="G108" i="2"/>
  <c r="N107" i="2"/>
  <c r="O107" i="2" s="1"/>
  <c r="I107" i="2"/>
  <c r="K107" i="2" s="1"/>
  <c r="AJ107" i="2"/>
  <c r="AN143" i="1"/>
  <c r="AO143" i="1" s="1"/>
  <c r="D187" i="2" l="1"/>
  <c r="B184" i="2"/>
  <c r="A185" i="2"/>
  <c r="U108" i="2"/>
  <c r="V108" i="2" s="1"/>
  <c r="W108" i="2" s="1"/>
  <c r="X108" i="2" s="1"/>
  <c r="Y108" i="2" s="1"/>
  <c r="H108" i="2"/>
  <c r="M108" i="2" s="1"/>
  <c r="AL107" i="2"/>
  <c r="P107" i="2"/>
  <c r="Q107" i="2"/>
  <c r="R107" i="2" s="1"/>
  <c r="S107" i="2" s="1"/>
  <c r="T107" i="2" s="1"/>
  <c r="Z107" i="2" s="1"/>
  <c r="E108" i="2" s="1"/>
  <c r="AN144" i="1"/>
  <c r="AO144" i="1" s="1"/>
  <c r="D188" i="2" l="1"/>
  <c r="B185" i="2"/>
  <c r="A186" i="2"/>
  <c r="I108" i="2"/>
  <c r="K108" i="2" s="1"/>
  <c r="N108" i="2"/>
  <c r="O108" i="2" s="1"/>
  <c r="F108" i="2"/>
  <c r="L108" i="2" s="1"/>
  <c r="G109" i="2"/>
  <c r="AJ108" i="2"/>
  <c r="AL108" i="2" s="1"/>
  <c r="AN145" i="1"/>
  <c r="AO145" i="1" s="1"/>
  <c r="D189" i="2" l="1"/>
  <c r="B186" i="2"/>
  <c r="A187" i="2"/>
  <c r="H109" i="2"/>
  <c r="M109" i="2" s="1"/>
  <c r="U109" i="2"/>
  <c r="V109" i="2" s="1"/>
  <c r="W109" i="2" s="1"/>
  <c r="X109" i="2" s="1"/>
  <c r="Y109" i="2" s="1"/>
  <c r="Q108" i="2"/>
  <c r="R108" i="2" s="1"/>
  <c r="S108" i="2" s="1"/>
  <c r="T108" i="2" s="1"/>
  <c r="Z108" i="2" s="1"/>
  <c r="E109" i="2" s="1"/>
  <c r="P108" i="2"/>
  <c r="AN146" i="1"/>
  <c r="AO146" i="1" s="1"/>
  <c r="D190" i="2" l="1"/>
  <c r="B187" i="2"/>
  <c r="A188" i="2"/>
  <c r="F109" i="2"/>
  <c r="L109" i="2" s="1"/>
  <c r="G110" i="2"/>
  <c r="N109" i="2"/>
  <c r="O109" i="2" s="1"/>
  <c r="I109" i="2"/>
  <c r="K109" i="2" s="1"/>
  <c r="AJ109" i="2"/>
  <c r="AN147" i="1"/>
  <c r="AO147" i="1" s="1"/>
  <c r="D191" i="2" l="1"/>
  <c r="B188" i="2"/>
  <c r="A189" i="2"/>
  <c r="AL109" i="2"/>
  <c r="P109" i="2"/>
  <c r="Q109" i="2"/>
  <c r="R109" i="2" s="1"/>
  <c r="S109" i="2" s="1"/>
  <c r="T109" i="2" s="1"/>
  <c r="Z109" i="2" s="1"/>
  <c r="E110" i="2" s="1"/>
  <c r="U110" i="2"/>
  <c r="V110" i="2" s="1"/>
  <c r="W110" i="2" s="1"/>
  <c r="X110" i="2" s="1"/>
  <c r="Y110" i="2" s="1"/>
  <c r="H110" i="2"/>
  <c r="M110" i="2" s="1"/>
  <c r="AN148" i="1"/>
  <c r="AO148" i="1" s="1"/>
  <c r="D192" i="2" l="1"/>
  <c r="B189" i="2"/>
  <c r="A190" i="2"/>
  <c r="I110" i="2"/>
  <c r="K110" i="2" s="1"/>
  <c r="N110" i="2"/>
  <c r="O110" i="2" s="1"/>
  <c r="F110" i="2"/>
  <c r="L110" i="2" s="1"/>
  <c r="G111" i="2"/>
  <c r="AJ110" i="2"/>
  <c r="AL110" i="2" s="1"/>
  <c r="AN149" i="1"/>
  <c r="AO149" i="1" s="1"/>
  <c r="D193" i="2" l="1"/>
  <c r="B190" i="2"/>
  <c r="A191" i="2"/>
  <c r="H111" i="2"/>
  <c r="M111" i="2" s="1"/>
  <c r="U111" i="2"/>
  <c r="V111" i="2" s="1"/>
  <c r="W111" i="2" s="1"/>
  <c r="X111" i="2" s="1"/>
  <c r="Y111" i="2" s="1"/>
  <c r="Q110" i="2"/>
  <c r="R110" i="2" s="1"/>
  <c r="S110" i="2" s="1"/>
  <c r="T110" i="2" s="1"/>
  <c r="Z110" i="2" s="1"/>
  <c r="E111" i="2" s="1"/>
  <c r="P110" i="2"/>
  <c r="AN150" i="1"/>
  <c r="AO150" i="1" s="1"/>
  <c r="D194" i="2" l="1"/>
  <c r="B191" i="2"/>
  <c r="A192" i="2"/>
  <c r="F111" i="2"/>
  <c r="L111" i="2" s="1"/>
  <c r="G112" i="2"/>
  <c r="N111" i="2"/>
  <c r="O111" i="2" s="1"/>
  <c r="I111" i="2"/>
  <c r="K111" i="2" s="1"/>
  <c r="AJ111" i="2"/>
  <c r="AN151" i="1"/>
  <c r="AO151" i="1" s="1"/>
  <c r="D195" i="2" l="1"/>
  <c r="B192" i="2"/>
  <c r="A193" i="2"/>
  <c r="AL111" i="2"/>
  <c r="P111" i="2"/>
  <c r="Q111" i="2"/>
  <c r="R111" i="2" s="1"/>
  <c r="S111" i="2" s="1"/>
  <c r="T111" i="2" s="1"/>
  <c r="Z111" i="2" s="1"/>
  <c r="E112" i="2" s="1"/>
  <c r="U112" i="2"/>
  <c r="V112" i="2" s="1"/>
  <c r="W112" i="2" s="1"/>
  <c r="X112" i="2" s="1"/>
  <c r="Y112" i="2" s="1"/>
  <c r="H112" i="2"/>
  <c r="M112" i="2" s="1"/>
  <c r="AN152" i="1"/>
  <c r="AO152" i="1" s="1"/>
  <c r="D196" i="2" l="1"/>
  <c r="B193" i="2"/>
  <c r="A194" i="2"/>
  <c r="I112" i="2"/>
  <c r="K112" i="2" s="1"/>
  <c r="N112" i="2"/>
  <c r="O112" i="2" s="1"/>
  <c r="F112" i="2"/>
  <c r="L112" i="2" s="1"/>
  <c r="G113" i="2"/>
  <c r="AJ112" i="2"/>
  <c r="AL112" i="2" s="1"/>
  <c r="AN153" i="1"/>
  <c r="AO153" i="1" s="1"/>
  <c r="D197" i="2" l="1"/>
  <c r="B194" i="2"/>
  <c r="A195" i="2"/>
  <c r="H113" i="2"/>
  <c r="M113" i="2" s="1"/>
  <c r="U113" i="2"/>
  <c r="V113" i="2" s="1"/>
  <c r="W113" i="2" s="1"/>
  <c r="X113" i="2" s="1"/>
  <c r="Y113" i="2" s="1"/>
  <c r="Q112" i="2"/>
  <c r="R112" i="2" s="1"/>
  <c r="S112" i="2" s="1"/>
  <c r="T112" i="2" s="1"/>
  <c r="Z112" i="2" s="1"/>
  <c r="E113" i="2" s="1"/>
  <c r="P112" i="2"/>
  <c r="AN154" i="1"/>
  <c r="AO154" i="1" s="1"/>
  <c r="D198" i="2" l="1"/>
  <c r="B195" i="2"/>
  <c r="A196" i="2"/>
  <c r="F113" i="2"/>
  <c r="L113" i="2" s="1"/>
  <c r="G114" i="2"/>
  <c r="N113" i="2"/>
  <c r="O113" i="2" s="1"/>
  <c r="I113" i="2"/>
  <c r="K113" i="2" s="1"/>
  <c r="AJ113" i="2"/>
  <c r="AN155" i="1"/>
  <c r="AO155" i="1" s="1"/>
  <c r="D199" i="2" l="1"/>
  <c r="B196" i="2"/>
  <c r="A197" i="2"/>
  <c r="AL113" i="2"/>
  <c r="P113" i="2"/>
  <c r="Q113" i="2"/>
  <c r="R113" i="2" s="1"/>
  <c r="S113" i="2" s="1"/>
  <c r="T113" i="2" s="1"/>
  <c r="Z113" i="2" s="1"/>
  <c r="E114" i="2" s="1"/>
  <c r="U114" i="2"/>
  <c r="V114" i="2" s="1"/>
  <c r="W114" i="2" s="1"/>
  <c r="X114" i="2" s="1"/>
  <c r="Y114" i="2" s="1"/>
  <c r="H114" i="2"/>
  <c r="M114" i="2" s="1"/>
  <c r="AN156" i="1"/>
  <c r="AO156" i="1" s="1"/>
  <c r="D200" i="2" l="1"/>
  <c r="B197" i="2"/>
  <c r="A198" i="2"/>
  <c r="I114" i="2"/>
  <c r="K114" i="2" s="1"/>
  <c r="N114" i="2"/>
  <c r="O114" i="2" s="1"/>
  <c r="F114" i="2"/>
  <c r="L114" i="2" s="1"/>
  <c r="G115" i="2"/>
  <c r="AJ114" i="2"/>
  <c r="AL114" i="2" s="1"/>
  <c r="AN157" i="1"/>
  <c r="AO157" i="1" s="1"/>
  <c r="D201" i="2" l="1"/>
  <c r="B198" i="2"/>
  <c r="A199" i="2"/>
  <c r="H115" i="2"/>
  <c r="M115" i="2" s="1"/>
  <c r="U115" i="2"/>
  <c r="V115" i="2" s="1"/>
  <c r="W115" i="2" s="1"/>
  <c r="X115" i="2" s="1"/>
  <c r="Y115" i="2" s="1"/>
  <c r="Q114" i="2"/>
  <c r="R114" i="2" s="1"/>
  <c r="S114" i="2" s="1"/>
  <c r="T114" i="2" s="1"/>
  <c r="Z114" i="2" s="1"/>
  <c r="E115" i="2" s="1"/>
  <c r="P114" i="2"/>
  <c r="AN158" i="1"/>
  <c r="AO158" i="1" s="1"/>
  <c r="D202" i="2" l="1"/>
  <c r="B199" i="2"/>
  <c r="A200" i="2"/>
  <c r="F115" i="2"/>
  <c r="L115" i="2" s="1"/>
  <c r="G116" i="2"/>
  <c r="I115" i="2"/>
  <c r="K115" i="2" s="1"/>
  <c r="N115" i="2"/>
  <c r="O115" i="2" s="1"/>
  <c r="AJ115" i="2"/>
  <c r="AL115" i="2" s="1"/>
  <c r="AN159" i="1"/>
  <c r="AO159" i="1" s="1"/>
  <c r="D203" i="2" l="1"/>
  <c r="B200" i="2"/>
  <c r="A201" i="2"/>
  <c r="P115" i="2"/>
  <c r="Q115" i="2"/>
  <c r="R115" i="2" s="1"/>
  <c r="S115" i="2" s="1"/>
  <c r="T115" i="2" s="1"/>
  <c r="Z115" i="2" s="1"/>
  <c r="E116" i="2" s="1"/>
  <c r="U116" i="2"/>
  <c r="V116" i="2" s="1"/>
  <c r="W116" i="2" s="1"/>
  <c r="X116" i="2" s="1"/>
  <c r="Y116" i="2" s="1"/>
  <c r="H116" i="2"/>
  <c r="M116" i="2" s="1"/>
  <c r="AN160" i="1"/>
  <c r="AO160" i="1" s="1"/>
  <c r="D204" i="2" l="1"/>
  <c r="B201" i="2"/>
  <c r="A202" i="2"/>
  <c r="I116" i="2"/>
  <c r="K116" i="2" s="1"/>
  <c r="N116" i="2"/>
  <c r="O116" i="2" s="1"/>
  <c r="F116" i="2"/>
  <c r="L116" i="2" s="1"/>
  <c r="G117" i="2"/>
  <c r="AJ116" i="2"/>
  <c r="AL116" i="2" s="1"/>
  <c r="AN161" i="1"/>
  <c r="AO161" i="1" s="1"/>
  <c r="D205" i="2" l="1"/>
  <c r="B202" i="2"/>
  <c r="A203" i="2"/>
  <c r="H117" i="2"/>
  <c r="M117" i="2" s="1"/>
  <c r="U117" i="2"/>
  <c r="V117" i="2" s="1"/>
  <c r="W117" i="2" s="1"/>
  <c r="X117" i="2" s="1"/>
  <c r="Y117" i="2" s="1"/>
  <c r="Q116" i="2"/>
  <c r="R116" i="2" s="1"/>
  <c r="S116" i="2" s="1"/>
  <c r="T116" i="2" s="1"/>
  <c r="Z116" i="2" s="1"/>
  <c r="E117" i="2" s="1"/>
  <c r="P116" i="2"/>
  <c r="AN162" i="1"/>
  <c r="AO162" i="1" s="1"/>
  <c r="D206" i="2" l="1"/>
  <c r="B203" i="2"/>
  <c r="A204" i="2"/>
  <c r="F117" i="2"/>
  <c r="L117" i="2" s="1"/>
  <c r="G118" i="2"/>
  <c r="N117" i="2"/>
  <c r="O117" i="2" s="1"/>
  <c r="I117" i="2"/>
  <c r="K117" i="2" s="1"/>
  <c r="AJ117" i="2"/>
  <c r="AL117" i="2" s="1"/>
  <c r="AN163" i="1"/>
  <c r="AO163" i="1" s="1"/>
  <c r="D207" i="2" l="1"/>
  <c r="B204" i="2"/>
  <c r="A205" i="2"/>
  <c r="P117" i="2"/>
  <c r="Q117" i="2"/>
  <c r="R117" i="2" s="1"/>
  <c r="S117" i="2" s="1"/>
  <c r="T117" i="2" s="1"/>
  <c r="Z117" i="2" s="1"/>
  <c r="E118" i="2" s="1"/>
  <c r="U118" i="2"/>
  <c r="V118" i="2" s="1"/>
  <c r="W118" i="2" s="1"/>
  <c r="X118" i="2" s="1"/>
  <c r="Y118" i="2" s="1"/>
  <c r="H118" i="2"/>
  <c r="M118" i="2" s="1"/>
  <c r="AN164" i="1"/>
  <c r="AO164" i="1" s="1"/>
  <c r="D208" i="2" l="1"/>
  <c r="B205" i="2"/>
  <c r="A206" i="2"/>
  <c r="I118" i="2"/>
  <c r="K118" i="2" s="1"/>
  <c r="N118" i="2"/>
  <c r="O118" i="2" s="1"/>
  <c r="F118" i="2"/>
  <c r="L118" i="2" s="1"/>
  <c r="G119" i="2"/>
  <c r="AJ118" i="2"/>
  <c r="AL118" i="2" s="1"/>
  <c r="AN165" i="1"/>
  <c r="AO165" i="1" s="1"/>
  <c r="D209" i="2" l="1"/>
  <c r="B206" i="2"/>
  <c r="A207" i="2"/>
  <c r="H119" i="2"/>
  <c r="M119" i="2" s="1"/>
  <c r="U119" i="2"/>
  <c r="V119" i="2" s="1"/>
  <c r="W119" i="2" s="1"/>
  <c r="X119" i="2" s="1"/>
  <c r="Y119" i="2" s="1"/>
  <c r="Q118" i="2"/>
  <c r="R118" i="2" s="1"/>
  <c r="S118" i="2" s="1"/>
  <c r="T118" i="2" s="1"/>
  <c r="Z118" i="2" s="1"/>
  <c r="E119" i="2" s="1"/>
  <c r="P118" i="2"/>
  <c r="AN166" i="1"/>
  <c r="AO166" i="1" s="1"/>
  <c r="D210" i="2" l="1"/>
  <c r="B207" i="2"/>
  <c r="A208" i="2"/>
  <c r="F119" i="2"/>
  <c r="L119" i="2" s="1"/>
  <c r="G120" i="2"/>
  <c r="N119" i="2"/>
  <c r="O119" i="2" s="1"/>
  <c r="I119" i="2"/>
  <c r="K119" i="2" s="1"/>
  <c r="AJ119" i="2"/>
  <c r="AN167" i="1"/>
  <c r="AO167" i="1" s="1"/>
  <c r="D211" i="2" l="1"/>
  <c r="B208" i="2"/>
  <c r="A209" i="2"/>
  <c r="AL119" i="2"/>
  <c r="P119" i="2"/>
  <c r="Q119" i="2"/>
  <c r="R119" i="2" s="1"/>
  <c r="S119" i="2" s="1"/>
  <c r="T119" i="2" s="1"/>
  <c r="Z119" i="2" s="1"/>
  <c r="E120" i="2" s="1"/>
  <c r="U120" i="2"/>
  <c r="V120" i="2" s="1"/>
  <c r="W120" i="2" s="1"/>
  <c r="X120" i="2" s="1"/>
  <c r="Y120" i="2" s="1"/>
  <c r="H120" i="2"/>
  <c r="M120" i="2" s="1"/>
  <c r="AN168" i="1"/>
  <c r="AO168" i="1" s="1"/>
  <c r="D212" i="2" l="1"/>
  <c r="B209" i="2"/>
  <c r="A210" i="2"/>
  <c r="I120" i="2"/>
  <c r="K120" i="2" s="1"/>
  <c r="N120" i="2"/>
  <c r="O120" i="2" s="1"/>
  <c r="F120" i="2"/>
  <c r="L120" i="2" s="1"/>
  <c r="G121" i="2"/>
  <c r="AJ120" i="2"/>
  <c r="AL120" i="2" s="1"/>
  <c r="AN169" i="1"/>
  <c r="AO169" i="1" s="1"/>
  <c r="D213" i="2" l="1"/>
  <c r="B210" i="2"/>
  <c r="A211" i="2"/>
  <c r="H121" i="2"/>
  <c r="M121" i="2" s="1"/>
  <c r="U121" i="2"/>
  <c r="V121" i="2" s="1"/>
  <c r="W121" i="2" s="1"/>
  <c r="X121" i="2" s="1"/>
  <c r="Y121" i="2" s="1"/>
  <c r="Q120" i="2"/>
  <c r="R120" i="2" s="1"/>
  <c r="S120" i="2" s="1"/>
  <c r="T120" i="2" s="1"/>
  <c r="Z120" i="2" s="1"/>
  <c r="E121" i="2" s="1"/>
  <c r="P120" i="2"/>
  <c r="AN170" i="1"/>
  <c r="AO170" i="1" s="1"/>
  <c r="D214" i="2" l="1"/>
  <c r="B211" i="2"/>
  <c r="A212" i="2"/>
  <c r="N121" i="2"/>
  <c r="O121" i="2" s="1"/>
  <c r="G122" i="2"/>
  <c r="F121" i="2"/>
  <c r="L121" i="2" s="1"/>
  <c r="I121" i="2"/>
  <c r="K121" i="2" s="1"/>
  <c r="AJ121" i="2"/>
  <c r="AN171" i="1"/>
  <c r="AO171" i="1" s="1"/>
  <c r="D215" i="2" l="1"/>
  <c r="B212" i="2"/>
  <c r="A213" i="2"/>
  <c r="AL121" i="2"/>
  <c r="P121" i="2"/>
  <c r="Q121" i="2"/>
  <c r="R121" i="2" s="1"/>
  <c r="S121" i="2" s="1"/>
  <c r="T121" i="2" s="1"/>
  <c r="Z121" i="2" s="1"/>
  <c r="E122" i="2" s="1"/>
  <c r="U122" i="2"/>
  <c r="V122" i="2" s="1"/>
  <c r="W122" i="2" s="1"/>
  <c r="X122" i="2" s="1"/>
  <c r="Y122" i="2" s="1"/>
  <c r="H122" i="2"/>
  <c r="M122" i="2" s="1"/>
  <c r="AN172" i="1"/>
  <c r="AO172" i="1" s="1"/>
  <c r="D216" i="2" l="1"/>
  <c r="B213" i="2"/>
  <c r="A214" i="2"/>
  <c r="F122" i="2"/>
  <c r="L122" i="2" s="1"/>
  <c r="G123" i="2"/>
  <c r="I122" i="2"/>
  <c r="K122" i="2" s="1"/>
  <c r="N122" i="2"/>
  <c r="O122" i="2" s="1"/>
  <c r="AJ122" i="2"/>
  <c r="AN173" i="1"/>
  <c r="AO173" i="1" s="1"/>
  <c r="AL122" i="2" l="1"/>
  <c r="D217" i="2"/>
  <c r="B214" i="2"/>
  <c r="A215" i="2"/>
  <c r="P122" i="2"/>
  <c r="Q122" i="2"/>
  <c r="R122" i="2" s="1"/>
  <c r="S122" i="2" s="1"/>
  <c r="T122" i="2" s="1"/>
  <c r="Z122" i="2" s="1"/>
  <c r="E123" i="2" s="1"/>
  <c r="U123" i="2"/>
  <c r="V123" i="2" s="1"/>
  <c r="W123" i="2" s="1"/>
  <c r="X123" i="2" s="1"/>
  <c r="Y123" i="2" s="1"/>
  <c r="H123" i="2"/>
  <c r="M123" i="2" s="1"/>
  <c r="AN174" i="1"/>
  <c r="AO174" i="1" s="1"/>
  <c r="D218" i="2" l="1"/>
  <c r="B215" i="2"/>
  <c r="A216" i="2"/>
  <c r="N123" i="2"/>
  <c r="O123" i="2" s="1"/>
  <c r="I123" i="2"/>
  <c r="K123" i="2" s="1"/>
  <c r="F123" i="2"/>
  <c r="L123" i="2" s="1"/>
  <c r="G124" i="2"/>
  <c r="AJ123" i="2"/>
  <c r="AL123" i="2" s="1"/>
  <c r="AN175" i="1"/>
  <c r="AO175" i="1" s="1"/>
  <c r="D219" i="2" l="1"/>
  <c r="B216" i="2"/>
  <c r="A217" i="2"/>
  <c r="Q123" i="2"/>
  <c r="R123" i="2" s="1"/>
  <c r="S123" i="2" s="1"/>
  <c r="T123" i="2" s="1"/>
  <c r="P123" i="2"/>
  <c r="H124" i="2"/>
  <c r="M124" i="2" s="1"/>
  <c r="U124" i="2"/>
  <c r="V124" i="2" s="1"/>
  <c r="W124" i="2" s="1"/>
  <c r="X124" i="2" s="1"/>
  <c r="Y124" i="2" s="1"/>
  <c r="Z123" i="2"/>
  <c r="E124" i="2" s="1"/>
  <c r="AN176" i="1"/>
  <c r="AO176" i="1" s="1"/>
  <c r="D220" i="2" l="1"/>
  <c r="B217" i="2"/>
  <c r="A218" i="2"/>
  <c r="F124" i="2"/>
  <c r="L124" i="2" s="1"/>
  <c r="G125" i="2"/>
  <c r="I124" i="2"/>
  <c r="K124" i="2" s="1"/>
  <c r="N124" i="2"/>
  <c r="O124" i="2" s="1"/>
  <c r="AJ124" i="2"/>
  <c r="AN177" i="1"/>
  <c r="AO177" i="1" s="1"/>
  <c r="D221" i="2" l="1"/>
  <c r="B218" i="2"/>
  <c r="A219" i="2"/>
  <c r="AL124" i="2"/>
  <c r="P124" i="2"/>
  <c r="Q124" i="2"/>
  <c r="R124" i="2" s="1"/>
  <c r="S124" i="2" s="1"/>
  <c r="T124" i="2" s="1"/>
  <c r="Z124" i="2" s="1"/>
  <c r="E125" i="2" s="1"/>
  <c r="U125" i="2"/>
  <c r="V125" i="2" s="1"/>
  <c r="W125" i="2" s="1"/>
  <c r="X125" i="2" s="1"/>
  <c r="Y125" i="2" s="1"/>
  <c r="H125" i="2"/>
  <c r="M125" i="2" s="1"/>
  <c r="AN178" i="1"/>
  <c r="AO178" i="1" s="1"/>
  <c r="D222" i="2" l="1"/>
  <c r="B219" i="2"/>
  <c r="A220" i="2"/>
  <c r="N125" i="2"/>
  <c r="O125" i="2" s="1"/>
  <c r="I125" i="2"/>
  <c r="K125" i="2" s="1"/>
  <c r="F125" i="2"/>
  <c r="L125" i="2" s="1"/>
  <c r="G126" i="2"/>
  <c r="AJ125" i="2"/>
  <c r="AN179" i="1"/>
  <c r="AO179" i="1" s="1"/>
  <c r="D223" i="2" l="1"/>
  <c r="B220" i="2"/>
  <c r="A221" i="2"/>
  <c r="AL125" i="2"/>
  <c r="Q125" i="2"/>
  <c r="R125" i="2" s="1"/>
  <c r="S125" i="2" s="1"/>
  <c r="T125" i="2" s="1"/>
  <c r="P125" i="2"/>
  <c r="H126" i="2"/>
  <c r="M126" i="2" s="1"/>
  <c r="U126" i="2"/>
  <c r="V126" i="2" s="1"/>
  <c r="W126" i="2" s="1"/>
  <c r="X126" i="2" s="1"/>
  <c r="Y126" i="2" s="1"/>
  <c r="Z125" i="2"/>
  <c r="E126" i="2" s="1"/>
  <c r="AN180" i="1"/>
  <c r="AO180" i="1" s="1"/>
  <c r="D224" i="2" l="1"/>
  <c r="B221" i="2"/>
  <c r="A222" i="2"/>
  <c r="F126" i="2"/>
  <c r="L126" i="2" s="1"/>
  <c r="G127" i="2"/>
  <c r="I126" i="2"/>
  <c r="K126" i="2" s="1"/>
  <c r="N126" i="2"/>
  <c r="O126" i="2" s="1"/>
  <c r="AJ126" i="2"/>
  <c r="AN181" i="1"/>
  <c r="AO181" i="1" s="1"/>
  <c r="AL126" i="2" l="1"/>
  <c r="D225" i="2"/>
  <c r="B222" i="2"/>
  <c r="A223" i="2"/>
  <c r="P126" i="2"/>
  <c r="Q126" i="2"/>
  <c r="R126" i="2" s="1"/>
  <c r="S126" i="2" s="1"/>
  <c r="T126" i="2" s="1"/>
  <c r="Z126" i="2" s="1"/>
  <c r="E127" i="2" s="1"/>
  <c r="U127" i="2"/>
  <c r="V127" i="2" s="1"/>
  <c r="W127" i="2" s="1"/>
  <c r="X127" i="2" s="1"/>
  <c r="Y127" i="2" s="1"/>
  <c r="H127" i="2"/>
  <c r="M127" i="2" s="1"/>
  <c r="AN182" i="1"/>
  <c r="AO182" i="1" s="1"/>
  <c r="D226" i="2" l="1"/>
  <c r="B223" i="2"/>
  <c r="A224" i="2"/>
  <c r="N127" i="2"/>
  <c r="O127" i="2" s="1"/>
  <c r="I127" i="2"/>
  <c r="K127" i="2" s="1"/>
  <c r="F127" i="2"/>
  <c r="L127" i="2" s="1"/>
  <c r="G128" i="2"/>
  <c r="AJ127" i="2"/>
  <c r="AN183" i="1"/>
  <c r="AO183" i="1" s="1"/>
  <c r="D227" i="2" l="1"/>
  <c r="B224" i="2"/>
  <c r="A225" i="2"/>
  <c r="AL127" i="2"/>
  <c r="P127" i="2"/>
  <c r="Q127" i="2"/>
  <c r="R127" i="2" s="1"/>
  <c r="S127" i="2" s="1"/>
  <c r="T127" i="2" s="1"/>
  <c r="Z127" i="2" s="1"/>
  <c r="E128" i="2" s="1"/>
  <c r="U128" i="2"/>
  <c r="V128" i="2" s="1"/>
  <c r="W128" i="2" s="1"/>
  <c r="X128" i="2" s="1"/>
  <c r="Y128" i="2" s="1"/>
  <c r="H128" i="2"/>
  <c r="M128" i="2" s="1"/>
  <c r="AN184" i="1"/>
  <c r="AO184" i="1" s="1"/>
  <c r="D228" i="2" l="1"/>
  <c r="B225" i="2"/>
  <c r="A226" i="2"/>
  <c r="F128" i="2"/>
  <c r="L128" i="2" s="1"/>
  <c r="G129" i="2"/>
  <c r="I128" i="2"/>
  <c r="K128" i="2" s="1"/>
  <c r="N128" i="2"/>
  <c r="O128" i="2" s="1"/>
  <c r="AJ128" i="2"/>
  <c r="AL128" i="2" s="1"/>
  <c r="AN185" i="1"/>
  <c r="AO185" i="1" s="1"/>
  <c r="M61" i="1" s="1"/>
  <c r="N61" i="1" s="1"/>
  <c r="N62" i="1" s="1"/>
  <c r="D229" i="2" l="1"/>
  <c r="B226" i="2"/>
  <c r="A227" i="2"/>
  <c r="Q128" i="2"/>
  <c r="R128" i="2" s="1"/>
  <c r="S128" i="2" s="1"/>
  <c r="T128" i="2" s="1"/>
  <c r="Z128" i="2" s="1"/>
  <c r="E129" i="2" s="1"/>
  <c r="P128" i="2"/>
  <c r="H129" i="2"/>
  <c r="M129" i="2" s="1"/>
  <c r="U129" i="2"/>
  <c r="V129" i="2" s="1"/>
  <c r="W129" i="2" s="1"/>
  <c r="X129" i="2" s="1"/>
  <c r="Y129" i="2" s="1"/>
  <c r="AN186" i="1"/>
  <c r="AO186" i="1" s="1"/>
  <c r="D230" i="2" l="1"/>
  <c r="B227" i="2"/>
  <c r="A228" i="2"/>
  <c r="N129" i="2"/>
  <c r="O129" i="2" s="1"/>
  <c r="I129" i="2"/>
  <c r="K129" i="2" s="1"/>
  <c r="F129" i="2"/>
  <c r="L129" i="2" s="1"/>
  <c r="G130" i="2"/>
  <c r="AJ129" i="2"/>
  <c r="AN187" i="1"/>
  <c r="AO187" i="1" s="1"/>
  <c r="D231" i="2" l="1"/>
  <c r="B228" i="2"/>
  <c r="A229" i="2"/>
  <c r="AL129" i="2"/>
  <c r="Q129" i="2"/>
  <c r="R129" i="2" s="1"/>
  <c r="S129" i="2" s="1"/>
  <c r="T129" i="2" s="1"/>
  <c r="Z129" i="2" s="1"/>
  <c r="E130" i="2" s="1"/>
  <c r="AJ130" i="2" s="1"/>
  <c r="P129" i="2"/>
  <c r="H130" i="2"/>
  <c r="M130" i="2" s="1"/>
  <c r="U130" i="2"/>
  <c r="V130" i="2" s="1"/>
  <c r="W130" i="2" s="1"/>
  <c r="X130" i="2" s="1"/>
  <c r="Y130" i="2" s="1"/>
  <c r="AN188" i="1"/>
  <c r="AO188" i="1" s="1"/>
  <c r="D232" i="2" l="1"/>
  <c r="B229" i="2"/>
  <c r="A230" i="2"/>
  <c r="I130" i="2"/>
  <c r="K130" i="2" s="1"/>
  <c r="AL130" i="2" s="1"/>
  <c r="N130" i="2"/>
  <c r="O130" i="2" s="1"/>
  <c r="F130" i="2"/>
  <c r="L130" i="2" s="1"/>
  <c r="G131" i="2"/>
  <c r="AN189" i="1"/>
  <c r="AO189" i="1" s="1"/>
  <c r="D233" i="2" l="1"/>
  <c r="B230" i="2"/>
  <c r="A231" i="2"/>
  <c r="H131" i="2"/>
  <c r="M131" i="2" s="1"/>
  <c r="U131" i="2"/>
  <c r="V131" i="2" s="1"/>
  <c r="W131" i="2" s="1"/>
  <c r="X131" i="2" s="1"/>
  <c r="Y131" i="2" s="1"/>
  <c r="Q130" i="2"/>
  <c r="R130" i="2" s="1"/>
  <c r="S130" i="2" s="1"/>
  <c r="T130" i="2" s="1"/>
  <c r="Z130" i="2" s="1"/>
  <c r="E131" i="2" s="1"/>
  <c r="P130" i="2"/>
  <c r="AN190" i="1"/>
  <c r="AO190" i="1" s="1"/>
  <c r="D234" i="2" l="1"/>
  <c r="B231" i="2"/>
  <c r="A232" i="2"/>
  <c r="N131" i="2"/>
  <c r="O131" i="2" s="1"/>
  <c r="I131" i="2"/>
  <c r="K131" i="2" s="1"/>
  <c r="F131" i="2"/>
  <c r="L131" i="2" s="1"/>
  <c r="G132" i="2"/>
  <c r="AJ131" i="2"/>
  <c r="AN191" i="1"/>
  <c r="AO191" i="1" s="1"/>
  <c r="D235" i="2" l="1"/>
  <c r="B232" i="2"/>
  <c r="A233" i="2"/>
  <c r="AL131" i="2"/>
  <c r="Q131" i="2"/>
  <c r="R131" i="2" s="1"/>
  <c r="S131" i="2" s="1"/>
  <c r="T131" i="2" s="1"/>
  <c r="Z131" i="2" s="1"/>
  <c r="E132" i="2" s="1"/>
  <c r="P131" i="2"/>
  <c r="H132" i="2"/>
  <c r="M132" i="2" s="1"/>
  <c r="U132" i="2"/>
  <c r="V132" i="2" s="1"/>
  <c r="W132" i="2" s="1"/>
  <c r="X132" i="2" s="1"/>
  <c r="Y132" i="2" s="1"/>
  <c r="AN192" i="1"/>
  <c r="AO192" i="1" s="1"/>
  <c r="D236" i="2" l="1"/>
  <c r="B233" i="2"/>
  <c r="A234" i="2"/>
  <c r="F132" i="2"/>
  <c r="L132" i="2" s="1"/>
  <c r="G133" i="2"/>
  <c r="I132" i="2"/>
  <c r="K132" i="2" s="1"/>
  <c r="N132" i="2"/>
  <c r="O132" i="2" s="1"/>
  <c r="AJ132" i="2"/>
  <c r="AN193" i="1"/>
  <c r="AO193" i="1" s="1"/>
  <c r="D237" i="2" l="1"/>
  <c r="B234" i="2"/>
  <c r="A235" i="2"/>
  <c r="P132" i="2"/>
  <c r="Q132" i="2"/>
  <c r="R132" i="2" s="1"/>
  <c r="S132" i="2" s="1"/>
  <c r="T132" i="2" s="1"/>
  <c r="Z132" i="2" s="1"/>
  <c r="E133" i="2" s="1"/>
  <c r="U133" i="2"/>
  <c r="V133" i="2" s="1"/>
  <c r="W133" i="2" s="1"/>
  <c r="X133" i="2" s="1"/>
  <c r="Y133" i="2" s="1"/>
  <c r="H133" i="2"/>
  <c r="M133" i="2" s="1"/>
  <c r="AL132" i="2"/>
  <c r="AN194" i="1"/>
  <c r="AO194" i="1" s="1"/>
  <c r="D238" i="2" l="1"/>
  <c r="B235" i="2"/>
  <c r="A236" i="2"/>
  <c r="N133" i="2"/>
  <c r="O133" i="2" s="1"/>
  <c r="I133" i="2"/>
  <c r="K133" i="2" s="1"/>
  <c r="F133" i="2"/>
  <c r="L133" i="2" s="1"/>
  <c r="G134" i="2"/>
  <c r="AJ133" i="2"/>
  <c r="AN195" i="1"/>
  <c r="AO195" i="1" s="1"/>
  <c r="AL133" i="2" l="1"/>
  <c r="D239" i="2"/>
  <c r="B236" i="2"/>
  <c r="A237" i="2"/>
  <c r="H134" i="2"/>
  <c r="M134" i="2" s="1"/>
  <c r="U134" i="2"/>
  <c r="V134" i="2" s="1"/>
  <c r="W134" i="2" s="1"/>
  <c r="X134" i="2" s="1"/>
  <c r="Y134" i="2" s="1"/>
  <c r="Q133" i="2"/>
  <c r="R133" i="2" s="1"/>
  <c r="S133" i="2" s="1"/>
  <c r="T133" i="2" s="1"/>
  <c r="Z133" i="2" s="1"/>
  <c r="E134" i="2" s="1"/>
  <c r="P133" i="2"/>
  <c r="AN196" i="1"/>
  <c r="AO196" i="1" s="1"/>
  <c r="D240" i="2" l="1"/>
  <c r="B237" i="2"/>
  <c r="A238" i="2"/>
  <c r="F134" i="2"/>
  <c r="L134" i="2" s="1"/>
  <c r="G135" i="2"/>
  <c r="I134" i="2"/>
  <c r="K134" i="2" s="1"/>
  <c r="N134" i="2"/>
  <c r="O134" i="2" s="1"/>
  <c r="AJ134" i="2"/>
  <c r="AL134" i="2" s="1"/>
  <c r="AN197" i="1"/>
  <c r="AO197" i="1" s="1"/>
  <c r="D241" i="2" l="1"/>
  <c r="B238" i="2"/>
  <c r="A239" i="2"/>
  <c r="Q134" i="2"/>
  <c r="R134" i="2" s="1"/>
  <c r="S134" i="2" s="1"/>
  <c r="T134" i="2" s="1"/>
  <c r="P134" i="2"/>
  <c r="H135" i="2"/>
  <c r="M135" i="2" s="1"/>
  <c r="U135" i="2"/>
  <c r="V135" i="2" s="1"/>
  <c r="W135" i="2" s="1"/>
  <c r="X135" i="2" s="1"/>
  <c r="Y135" i="2" s="1"/>
  <c r="Z134" i="2"/>
  <c r="E135" i="2" s="1"/>
  <c r="AN198" i="1"/>
  <c r="AO198" i="1" s="1"/>
  <c r="D242" i="2" l="1"/>
  <c r="B239" i="2"/>
  <c r="A240" i="2"/>
  <c r="N135" i="2"/>
  <c r="O135" i="2" s="1"/>
  <c r="I135" i="2"/>
  <c r="K135" i="2" s="1"/>
  <c r="F135" i="2"/>
  <c r="L135" i="2" s="1"/>
  <c r="G136" i="2"/>
  <c r="AJ135" i="2"/>
  <c r="AN199" i="1"/>
  <c r="AO199" i="1" s="1"/>
  <c r="AL135" i="2" l="1"/>
  <c r="D243" i="2"/>
  <c r="B240" i="2"/>
  <c r="A241" i="2"/>
  <c r="U136" i="2"/>
  <c r="V136" i="2" s="1"/>
  <c r="W136" i="2" s="1"/>
  <c r="X136" i="2" s="1"/>
  <c r="Y136" i="2" s="1"/>
  <c r="H136" i="2"/>
  <c r="M136" i="2" s="1"/>
  <c r="P135" i="2"/>
  <c r="Q135" i="2"/>
  <c r="R135" i="2" s="1"/>
  <c r="S135" i="2" s="1"/>
  <c r="T135" i="2" s="1"/>
  <c r="Z135" i="2" s="1"/>
  <c r="E136" i="2" s="1"/>
  <c r="AN200" i="1"/>
  <c r="AO200" i="1" s="1"/>
  <c r="D244" i="2" l="1"/>
  <c r="B241" i="2"/>
  <c r="A242" i="2"/>
  <c r="F136" i="2"/>
  <c r="L136" i="2" s="1"/>
  <c r="G137" i="2"/>
  <c r="I136" i="2"/>
  <c r="K136" i="2" s="1"/>
  <c r="N136" i="2"/>
  <c r="O136" i="2" s="1"/>
  <c r="AJ136" i="2"/>
  <c r="AL136" i="2" s="1"/>
  <c r="AN201" i="1"/>
  <c r="AO201" i="1" s="1"/>
  <c r="D245" i="2" l="1"/>
  <c r="B242" i="2"/>
  <c r="A243" i="2"/>
  <c r="P136" i="2"/>
  <c r="Q136" i="2"/>
  <c r="R136" i="2" s="1"/>
  <c r="S136" i="2" s="1"/>
  <c r="T136" i="2" s="1"/>
  <c r="Z136" i="2" s="1"/>
  <c r="E137" i="2" s="1"/>
  <c r="U137" i="2"/>
  <c r="V137" i="2" s="1"/>
  <c r="W137" i="2" s="1"/>
  <c r="X137" i="2" s="1"/>
  <c r="Y137" i="2" s="1"/>
  <c r="H137" i="2"/>
  <c r="M137" i="2" s="1"/>
  <c r="AN202" i="1"/>
  <c r="AO202" i="1" s="1"/>
  <c r="D246" i="2" l="1"/>
  <c r="B243" i="2"/>
  <c r="A244" i="2"/>
  <c r="N137" i="2"/>
  <c r="O137" i="2" s="1"/>
  <c r="I137" i="2"/>
  <c r="K137" i="2" s="1"/>
  <c r="F137" i="2"/>
  <c r="L137" i="2" s="1"/>
  <c r="G138" i="2"/>
  <c r="AJ137" i="2"/>
  <c r="AN203" i="1"/>
  <c r="AO203" i="1" s="1"/>
  <c r="AL137" i="2" l="1"/>
  <c r="D247" i="2"/>
  <c r="B244" i="2"/>
  <c r="A245" i="2"/>
  <c r="H138" i="2"/>
  <c r="M138" i="2" s="1"/>
  <c r="U138" i="2"/>
  <c r="V138" i="2" s="1"/>
  <c r="W138" i="2" s="1"/>
  <c r="X138" i="2" s="1"/>
  <c r="Y138" i="2" s="1"/>
  <c r="Q137" i="2"/>
  <c r="R137" i="2" s="1"/>
  <c r="S137" i="2" s="1"/>
  <c r="T137" i="2" s="1"/>
  <c r="Z137" i="2" s="1"/>
  <c r="E138" i="2" s="1"/>
  <c r="P137" i="2"/>
  <c r="AN204" i="1"/>
  <c r="AO204" i="1" s="1"/>
  <c r="D248" i="2" l="1"/>
  <c r="B245" i="2"/>
  <c r="A246" i="2"/>
  <c r="F138" i="2"/>
  <c r="L138" i="2" s="1"/>
  <c r="G139" i="2"/>
  <c r="N138" i="2"/>
  <c r="O138" i="2" s="1"/>
  <c r="I138" i="2"/>
  <c r="K138" i="2" s="1"/>
  <c r="AJ138" i="2"/>
  <c r="AN205" i="1"/>
  <c r="AO205" i="1" s="1"/>
  <c r="D249" i="2" l="1"/>
  <c r="B246" i="2"/>
  <c r="A247" i="2"/>
  <c r="AL138" i="2"/>
  <c r="U139" i="2"/>
  <c r="V139" i="2" s="1"/>
  <c r="W139" i="2" s="1"/>
  <c r="X139" i="2" s="1"/>
  <c r="Y139" i="2" s="1"/>
  <c r="H139" i="2"/>
  <c r="M139" i="2" s="1"/>
  <c r="P138" i="2"/>
  <c r="Q138" i="2"/>
  <c r="R138" i="2" s="1"/>
  <c r="S138" i="2" s="1"/>
  <c r="T138" i="2" s="1"/>
  <c r="Z138" i="2" s="1"/>
  <c r="E139" i="2" s="1"/>
  <c r="AN206" i="1"/>
  <c r="AO206" i="1" s="1"/>
  <c r="D250" i="2" l="1"/>
  <c r="B247" i="2"/>
  <c r="A248" i="2"/>
  <c r="G140" i="2"/>
  <c r="N139" i="2"/>
  <c r="O139" i="2" s="1"/>
  <c r="F139" i="2"/>
  <c r="L139" i="2" s="1"/>
  <c r="I139" i="2"/>
  <c r="K139" i="2" s="1"/>
  <c r="AJ139" i="2"/>
  <c r="AN207" i="1"/>
  <c r="AO207" i="1" s="1"/>
  <c r="D251" i="2" l="1"/>
  <c r="B248" i="2"/>
  <c r="A249" i="2"/>
  <c r="AL139" i="2"/>
  <c r="H140" i="2"/>
  <c r="M140" i="2" s="1"/>
  <c r="U140" i="2"/>
  <c r="V140" i="2" s="1"/>
  <c r="W140" i="2" s="1"/>
  <c r="X140" i="2" s="1"/>
  <c r="Y140" i="2" s="1"/>
  <c r="Q139" i="2"/>
  <c r="R139" i="2" s="1"/>
  <c r="S139" i="2" s="1"/>
  <c r="T139" i="2" s="1"/>
  <c r="Z139" i="2" s="1"/>
  <c r="E140" i="2" s="1"/>
  <c r="AJ140" i="2" s="1"/>
  <c r="P139" i="2"/>
  <c r="AN208" i="1"/>
  <c r="AO208" i="1" s="1"/>
  <c r="D252" i="2" l="1"/>
  <c r="B249" i="2"/>
  <c r="A250" i="2"/>
  <c r="F140" i="2"/>
  <c r="L140" i="2" s="1"/>
  <c r="I140" i="2"/>
  <c r="K140" i="2" s="1"/>
  <c r="AL140" i="2" s="1"/>
  <c r="G141" i="2"/>
  <c r="N140" i="2"/>
  <c r="O140" i="2" s="1"/>
  <c r="AN209" i="1"/>
  <c r="AO209" i="1" s="1"/>
  <c r="D253" i="2" l="1"/>
  <c r="B250" i="2"/>
  <c r="A251" i="2"/>
  <c r="P140" i="2"/>
  <c r="Q140" i="2"/>
  <c r="R140" i="2" s="1"/>
  <c r="S140" i="2" s="1"/>
  <c r="T140" i="2" s="1"/>
  <c r="Z140" i="2" s="1"/>
  <c r="E141" i="2" s="1"/>
  <c r="AJ141" i="2" s="1"/>
  <c r="H141" i="2"/>
  <c r="M141" i="2" s="1"/>
  <c r="U141" i="2"/>
  <c r="V141" i="2" s="1"/>
  <c r="W141" i="2" s="1"/>
  <c r="X141" i="2" s="1"/>
  <c r="Y141" i="2" s="1"/>
  <c r="AN210" i="1"/>
  <c r="AO210" i="1" s="1"/>
  <c r="D254" i="2" l="1"/>
  <c r="B251" i="2"/>
  <c r="A252" i="2"/>
  <c r="I141" i="2"/>
  <c r="K141" i="2" s="1"/>
  <c r="F141" i="2"/>
  <c r="L141" i="2" s="1"/>
  <c r="G142" i="2"/>
  <c r="N141" i="2"/>
  <c r="O141" i="2" s="1"/>
  <c r="AL141" i="2"/>
  <c r="AN211" i="1"/>
  <c r="AO211" i="1" s="1"/>
  <c r="D255" i="2" l="1"/>
  <c r="B252" i="2"/>
  <c r="A253" i="2"/>
  <c r="P141" i="2"/>
  <c r="Q141" i="2"/>
  <c r="R141" i="2" s="1"/>
  <c r="S141" i="2" s="1"/>
  <c r="T141" i="2" s="1"/>
  <c r="Z141" i="2" s="1"/>
  <c r="E142" i="2" s="1"/>
  <c r="AJ142" i="2" s="1"/>
  <c r="H142" i="2"/>
  <c r="M142" i="2" s="1"/>
  <c r="U142" i="2"/>
  <c r="V142" i="2" s="1"/>
  <c r="W142" i="2" s="1"/>
  <c r="X142" i="2" s="1"/>
  <c r="Y142" i="2" s="1"/>
  <c r="AN212" i="1"/>
  <c r="AO212" i="1" s="1"/>
  <c r="D256" i="2" l="1"/>
  <c r="B253" i="2"/>
  <c r="A254" i="2"/>
  <c r="G143" i="2"/>
  <c r="N142" i="2"/>
  <c r="O142" i="2" s="1"/>
  <c r="I142" i="2"/>
  <c r="K142" i="2" s="1"/>
  <c r="F142" i="2"/>
  <c r="L142" i="2" s="1"/>
  <c r="AL142" i="2"/>
  <c r="AN213" i="1"/>
  <c r="AO213" i="1" s="1"/>
  <c r="D257" i="2" l="1"/>
  <c r="B254" i="2"/>
  <c r="A255" i="2"/>
  <c r="Q142" i="2"/>
  <c r="R142" i="2" s="1"/>
  <c r="S142" i="2" s="1"/>
  <c r="T142" i="2" s="1"/>
  <c r="Z142" i="2" s="1"/>
  <c r="E143" i="2" s="1"/>
  <c r="AJ143" i="2" s="1"/>
  <c r="P142" i="2"/>
  <c r="U143" i="2"/>
  <c r="V143" i="2" s="1"/>
  <c r="W143" i="2" s="1"/>
  <c r="X143" i="2" s="1"/>
  <c r="Y143" i="2" s="1"/>
  <c r="H143" i="2"/>
  <c r="M143" i="2" s="1"/>
  <c r="AN214" i="1"/>
  <c r="AO214" i="1" s="1"/>
  <c r="D258" i="2" l="1"/>
  <c r="B255" i="2"/>
  <c r="A256" i="2"/>
  <c r="G144" i="2"/>
  <c r="N143" i="2"/>
  <c r="O143" i="2" s="1"/>
  <c r="I143" i="2"/>
  <c r="K143" i="2" s="1"/>
  <c r="F143" i="2"/>
  <c r="L143" i="2" s="1"/>
  <c r="AL143" i="2"/>
  <c r="AN215" i="1"/>
  <c r="AO215" i="1" s="1"/>
  <c r="D259" i="2" l="1"/>
  <c r="B256" i="2"/>
  <c r="A257" i="2"/>
  <c r="Q143" i="2"/>
  <c r="R143" i="2" s="1"/>
  <c r="S143" i="2" s="1"/>
  <c r="T143" i="2" s="1"/>
  <c r="Z143" i="2" s="1"/>
  <c r="E144" i="2" s="1"/>
  <c r="AJ144" i="2" s="1"/>
  <c r="P143" i="2"/>
  <c r="U144" i="2"/>
  <c r="V144" i="2" s="1"/>
  <c r="W144" i="2" s="1"/>
  <c r="X144" i="2" s="1"/>
  <c r="Y144" i="2" s="1"/>
  <c r="H144" i="2"/>
  <c r="M144" i="2" s="1"/>
  <c r="AN216" i="1"/>
  <c r="AO216" i="1" s="1"/>
  <c r="D260" i="2" l="1"/>
  <c r="B257" i="2"/>
  <c r="A258" i="2"/>
  <c r="G145" i="2"/>
  <c r="N144" i="2"/>
  <c r="O144" i="2" s="1"/>
  <c r="I144" i="2"/>
  <c r="K144" i="2" s="1"/>
  <c r="F144" i="2"/>
  <c r="L144" i="2" s="1"/>
  <c r="AN217" i="1"/>
  <c r="AO217" i="1" s="1"/>
  <c r="D261" i="2" l="1"/>
  <c r="B258" i="2"/>
  <c r="A259" i="2"/>
  <c r="H145" i="2"/>
  <c r="M145" i="2" s="1"/>
  <c r="U145" i="2"/>
  <c r="V145" i="2" s="1"/>
  <c r="W145" i="2" s="1"/>
  <c r="X145" i="2" s="1"/>
  <c r="Y145" i="2" s="1"/>
  <c r="Q144" i="2"/>
  <c r="R144" i="2" s="1"/>
  <c r="S144" i="2" s="1"/>
  <c r="T144" i="2" s="1"/>
  <c r="Z144" i="2" s="1"/>
  <c r="E145" i="2" s="1"/>
  <c r="P144" i="2"/>
  <c r="AL144" i="2"/>
  <c r="AN218" i="1"/>
  <c r="AO218" i="1" s="1"/>
  <c r="D262" i="2" l="1"/>
  <c r="B259" i="2"/>
  <c r="A260" i="2"/>
  <c r="F145" i="2"/>
  <c r="L145" i="2" s="1"/>
  <c r="G146" i="2"/>
  <c r="I145" i="2"/>
  <c r="K145" i="2" s="1"/>
  <c r="N145" i="2"/>
  <c r="O145" i="2" s="1"/>
  <c r="AJ145" i="2"/>
  <c r="AN219" i="1"/>
  <c r="AO219" i="1" s="1"/>
  <c r="AL145" i="2" l="1"/>
  <c r="D263" i="2"/>
  <c r="B260" i="2"/>
  <c r="A261" i="2"/>
  <c r="P145" i="2"/>
  <c r="Q145" i="2"/>
  <c r="R145" i="2" s="1"/>
  <c r="S145" i="2" s="1"/>
  <c r="T145" i="2" s="1"/>
  <c r="Z145" i="2" s="1"/>
  <c r="E146" i="2" s="1"/>
  <c r="H146" i="2"/>
  <c r="M146" i="2" s="1"/>
  <c r="U146" i="2"/>
  <c r="V146" i="2" s="1"/>
  <c r="W146" i="2" s="1"/>
  <c r="X146" i="2" s="1"/>
  <c r="Y146" i="2" s="1"/>
  <c r="AN220" i="1"/>
  <c r="AO220" i="1" s="1"/>
  <c r="D264" i="2" l="1"/>
  <c r="B261" i="2"/>
  <c r="A262" i="2"/>
  <c r="N146" i="2"/>
  <c r="O146" i="2" s="1"/>
  <c r="I146" i="2"/>
  <c r="K146" i="2" s="1"/>
  <c r="F146" i="2"/>
  <c r="L146" i="2" s="1"/>
  <c r="G147" i="2"/>
  <c r="AJ146" i="2"/>
  <c r="AN221" i="1"/>
  <c r="AO221" i="1" s="1"/>
  <c r="D265" i="2" l="1"/>
  <c r="B262" i="2"/>
  <c r="A263" i="2"/>
  <c r="AL146" i="2"/>
  <c r="U147" i="2"/>
  <c r="V147" i="2" s="1"/>
  <c r="W147" i="2" s="1"/>
  <c r="X147" i="2" s="1"/>
  <c r="Y147" i="2" s="1"/>
  <c r="H147" i="2"/>
  <c r="M147" i="2" s="1"/>
  <c r="P146" i="2"/>
  <c r="Q146" i="2"/>
  <c r="R146" i="2" s="1"/>
  <c r="S146" i="2" s="1"/>
  <c r="T146" i="2" s="1"/>
  <c r="Z146" i="2" s="1"/>
  <c r="E147" i="2" s="1"/>
  <c r="AN222" i="1"/>
  <c r="AO222" i="1" s="1"/>
  <c r="D266" i="2" l="1"/>
  <c r="B263" i="2"/>
  <c r="A264" i="2"/>
  <c r="G148" i="2"/>
  <c r="N147" i="2"/>
  <c r="O147" i="2" s="1"/>
  <c r="I147" i="2"/>
  <c r="K147" i="2" s="1"/>
  <c r="F147" i="2"/>
  <c r="L147" i="2" s="1"/>
  <c r="AJ147" i="2"/>
  <c r="AL147" i="2" s="1"/>
  <c r="AN223" i="1"/>
  <c r="AO223" i="1" s="1"/>
  <c r="D267" i="2" l="1"/>
  <c r="B264" i="2"/>
  <c r="A265" i="2"/>
  <c r="Q147" i="2"/>
  <c r="R147" i="2" s="1"/>
  <c r="S147" i="2" s="1"/>
  <c r="T147" i="2" s="1"/>
  <c r="Z147" i="2" s="1"/>
  <c r="E148" i="2" s="1"/>
  <c r="P147" i="2"/>
  <c r="U148" i="2"/>
  <c r="V148" i="2" s="1"/>
  <c r="W148" i="2" s="1"/>
  <c r="X148" i="2" s="1"/>
  <c r="Y148" i="2" s="1"/>
  <c r="H148" i="2"/>
  <c r="M148" i="2" s="1"/>
  <c r="AN224" i="1"/>
  <c r="AO224" i="1" s="1"/>
  <c r="D268" i="2" l="1"/>
  <c r="B265" i="2"/>
  <c r="A266" i="2"/>
  <c r="G149" i="2"/>
  <c r="N148" i="2"/>
  <c r="O148" i="2" s="1"/>
  <c r="I148" i="2"/>
  <c r="K148" i="2" s="1"/>
  <c r="F148" i="2"/>
  <c r="L148" i="2" s="1"/>
  <c r="AJ148" i="2"/>
  <c r="AL148" i="2" s="1"/>
  <c r="AN225" i="1"/>
  <c r="AO225" i="1" s="1"/>
  <c r="D269" i="2" l="1"/>
  <c r="B266" i="2"/>
  <c r="A267" i="2"/>
  <c r="Q148" i="2"/>
  <c r="R148" i="2" s="1"/>
  <c r="S148" i="2" s="1"/>
  <c r="T148" i="2" s="1"/>
  <c r="P148" i="2"/>
  <c r="Z148" i="2"/>
  <c r="E149" i="2" s="1"/>
  <c r="U149" i="2"/>
  <c r="V149" i="2" s="1"/>
  <c r="W149" i="2" s="1"/>
  <c r="X149" i="2" s="1"/>
  <c r="Y149" i="2" s="1"/>
  <c r="H149" i="2"/>
  <c r="M149" i="2" s="1"/>
  <c r="AN226" i="1"/>
  <c r="AO226" i="1" s="1"/>
  <c r="D270" i="2" l="1"/>
  <c r="B267" i="2"/>
  <c r="A268" i="2"/>
  <c r="G150" i="2"/>
  <c r="N149" i="2"/>
  <c r="O149" i="2" s="1"/>
  <c r="I149" i="2"/>
  <c r="K149" i="2" s="1"/>
  <c r="F149" i="2"/>
  <c r="L149" i="2" s="1"/>
  <c r="AJ149" i="2"/>
  <c r="AN227" i="1"/>
  <c r="AO227" i="1" s="1"/>
  <c r="D271" i="2" l="1"/>
  <c r="B268" i="2"/>
  <c r="A269" i="2"/>
  <c r="AL149" i="2"/>
  <c r="Q149" i="2"/>
  <c r="R149" i="2" s="1"/>
  <c r="S149" i="2" s="1"/>
  <c r="T149" i="2" s="1"/>
  <c r="P149" i="2"/>
  <c r="Z149" i="2"/>
  <c r="E150" i="2" s="1"/>
  <c r="U150" i="2"/>
  <c r="V150" i="2" s="1"/>
  <c r="W150" i="2" s="1"/>
  <c r="X150" i="2" s="1"/>
  <c r="Y150" i="2" s="1"/>
  <c r="H150" i="2"/>
  <c r="M150" i="2" s="1"/>
  <c r="AN228" i="1"/>
  <c r="AO228" i="1" s="1"/>
  <c r="D272" i="2" l="1"/>
  <c r="B269" i="2"/>
  <c r="A270" i="2"/>
  <c r="G151" i="2"/>
  <c r="N150" i="2"/>
  <c r="O150" i="2" s="1"/>
  <c r="I150" i="2"/>
  <c r="K150" i="2" s="1"/>
  <c r="F150" i="2"/>
  <c r="L150" i="2" s="1"/>
  <c r="AJ150" i="2"/>
  <c r="AL150" i="2" s="1"/>
  <c r="AN229" i="1"/>
  <c r="AO229" i="1" s="1"/>
  <c r="D273" i="2" l="1"/>
  <c r="B270" i="2"/>
  <c r="A271" i="2"/>
  <c r="Q150" i="2"/>
  <c r="R150" i="2" s="1"/>
  <c r="S150" i="2" s="1"/>
  <c r="T150" i="2" s="1"/>
  <c r="P150" i="2"/>
  <c r="Z150" i="2"/>
  <c r="E151" i="2" s="1"/>
  <c r="U151" i="2"/>
  <c r="V151" i="2" s="1"/>
  <c r="W151" i="2" s="1"/>
  <c r="X151" i="2" s="1"/>
  <c r="Y151" i="2" s="1"/>
  <c r="H151" i="2"/>
  <c r="M151" i="2" s="1"/>
  <c r="AN230" i="1"/>
  <c r="AO230" i="1" s="1"/>
  <c r="D274" i="2" l="1"/>
  <c r="B271" i="2"/>
  <c r="A272" i="2"/>
  <c r="G152" i="2"/>
  <c r="N151" i="2"/>
  <c r="O151" i="2" s="1"/>
  <c r="I151" i="2"/>
  <c r="K151" i="2" s="1"/>
  <c r="F151" i="2"/>
  <c r="L151" i="2" s="1"/>
  <c r="AJ151" i="2"/>
  <c r="AL151" i="2" s="1"/>
  <c r="AN231" i="1"/>
  <c r="AO231" i="1" s="1"/>
  <c r="D275" i="2" l="1"/>
  <c r="B272" i="2"/>
  <c r="A273" i="2"/>
  <c r="Q151" i="2"/>
  <c r="R151" i="2" s="1"/>
  <c r="S151" i="2" s="1"/>
  <c r="T151" i="2" s="1"/>
  <c r="Z151" i="2" s="1"/>
  <c r="E152" i="2" s="1"/>
  <c r="P151" i="2"/>
  <c r="U152" i="2"/>
  <c r="V152" i="2" s="1"/>
  <c r="W152" i="2" s="1"/>
  <c r="X152" i="2" s="1"/>
  <c r="Y152" i="2" s="1"/>
  <c r="H152" i="2"/>
  <c r="M152" i="2" s="1"/>
  <c r="AN232" i="1"/>
  <c r="AO232" i="1" s="1"/>
  <c r="D276" i="2" l="1"/>
  <c r="B273" i="2"/>
  <c r="A274" i="2"/>
  <c r="G153" i="2"/>
  <c r="N152" i="2"/>
  <c r="O152" i="2" s="1"/>
  <c r="I152" i="2"/>
  <c r="K152" i="2" s="1"/>
  <c r="F152" i="2"/>
  <c r="L152" i="2" s="1"/>
  <c r="AJ152" i="2"/>
  <c r="AL152" i="2" s="1"/>
  <c r="AN233" i="1"/>
  <c r="AO233" i="1" s="1"/>
  <c r="D277" i="2" l="1"/>
  <c r="B274" i="2"/>
  <c r="A275" i="2"/>
  <c r="Q152" i="2"/>
  <c r="R152" i="2" s="1"/>
  <c r="S152" i="2" s="1"/>
  <c r="T152" i="2" s="1"/>
  <c r="P152" i="2"/>
  <c r="Z152" i="2"/>
  <c r="E153" i="2" s="1"/>
  <c r="U153" i="2"/>
  <c r="V153" i="2" s="1"/>
  <c r="W153" i="2" s="1"/>
  <c r="X153" i="2" s="1"/>
  <c r="Y153" i="2" s="1"/>
  <c r="H153" i="2"/>
  <c r="M153" i="2" s="1"/>
  <c r="AN234" i="1"/>
  <c r="AO234" i="1" s="1"/>
  <c r="D278" i="2" l="1"/>
  <c r="B275" i="2"/>
  <c r="A276" i="2"/>
  <c r="F153" i="2"/>
  <c r="L153" i="2" s="1"/>
  <c r="G154" i="2"/>
  <c r="I153" i="2"/>
  <c r="K153" i="2" s="1"/>
  <c r="N153" i="2"/>
  <c r="O153" i="2" s="1"/>
  <c r="AJ153" i="2"/>
  <c r="AN235" i="1"/>
  <c r="AO235" i="1" s="1"/>
  <c r="AL153" i="2" l="1"/>
  <c r="D279" i="2"/>
  <c r="B276" i="2"/>
  <c r="A277" i="2"/>
  <c r="P153" i="2"/>
  <c r="Q153" i="2"/>
  <c r="R153" i="2" s="1"/>
  <c r="S153" i="2" s="1"/>
  <c r="T153" i="2" s="1"/>
  <c r="Z153" i="2" s="1"/>
  <c r="E154" i="2" s="1"/>
  <c r="U154" i="2"/>
  <c r="V154" i="2" s="1"/>
  <c r="W154" i="2" s="1"/>
  <c r="X154" i="2" s="1"/>
  <c r="Y154" i="2" s="1"/>
  <c r="H154" i="2"/>
  <c r="M154" i="2" s="1"/>
  <c r="AN236" i="1"/>
  <c r="AO236" i="1" s="1"/>
  <c r="D280" i="2" l="1"/>
  <c r="B277" i="2"/>
  <c r="A278" i="2"/>
  <c r="N154" i="2"/>
  <c r="O154" i="2" s="1"/>
  <c r="G155" i="2"/>
  <c r="F154" i="2"/>
  <c r="L154" i="2" s="1"/>
  <c r="I154" i="2"/>
  <c r="K154" i="2" s="1"/>
  <c r="AJ154" i="2"/>
  <c r="AN237" i="1"/>
  <c r="AO237" i="1" s="1"/>
  <c r="D281" i="2" l="1"/>
  <c r="B278" i="2"/>
  <c r="A279" i="2"/>
  <c r="AL154" i="2"/>
  <c r="H155" i="2"/>
  <c r="M155" i="2" s="1"/>
  <c r="U155" i="2"/>
  <c r="V155" i="2" s="1"/>
  <c r="W155" i="2" s="1"/>
  <c r="X155" i="2" s="1"/>
  <c r="Y155" i="2" s="1"/>
  <c r="P154" i="2"/>
  <c r="Q154" i="2"/>
  <c r="R154" i="2" s="1"/>
  <c r="S154" i="2" s="1"/>
  <c r="T154" i="2" s="1"/>
  <c r="Z154" i="2" s="1"/>
  <c r="E155" i="2" s="1"/>
  <c r="AN238" i="1"/>
  <c r="AO238" i="1" s="1"/>
  <c r="D282" i="2" l="1"/>
  <c r="B279" i="2"/>
  <c r="A280" i="2"/>
  <c r="N155" i="2"/>
  <c r="O155" i="2" s="1"/>
  <c r="G156" i="2"/>
  <c r="F155" i="2"/>
  <c r="L155" i="2" s="1"/>
  <c r="I155" i="2"/>
  <c r="K155" i="2" s="1"/>
  <c r="AJ155" i="2"/>
  <c r="AN239" i="1"/>
  <c r="AO239" i="1" s="1"/>
  <c r="D283" i="2" l="1"/>
  <c r="B280" i="2"/>
  <c r="A281" i="2"/>
  <c r="AL155" i="2"/>
  <c r="H156" i="2"/>
  <c r="M156" i="2" s="1"/>
  <c r="U156" i="2"/>
  <c r="V156" i="2" s="1"/>
  <c r="W156" i="2" s="1"/>
  <c r="X156" i="2" s="1"/>
  <c r="Y156" i="2" s="1"/>
  <c r="P155" i="2"/>
  <c r="Q155" i="2"/>
  <c r="R155" i="2" s="1"/>
  <c r="S155" i="2" s="1"/>
  <c r="T155" i="2" s="1"/>
  <c r="Z155" i="2" s="1"/>
  <c r="E156" i="2" s="1"/>
  <c r="AN240" i="1"/>
  <c r="AO240" i="1" s="1"/>
  <c r="D284" i="2" l="1"/>
  <c r="B281" i="2"/>
  <c r="A282" i="2"/>
  <c r="N156" i="2"/>
  <c r="O156" i="2" s="1"/>
  <c r="G157" i="2"/>
  <c r="F156" i="2"/>
  <c r="L156" i="2" s="1"/>
  <c r="I156" i="2"/>
  <c r="K156" i="2" s="1"/>
  <c r="AJ156" i="2"/>
  <c r="AN241" i="1"/>
  <c r="AO241" i="1" s="1"/>
  <c r="D285" i="2" l="1"/>
  <c r="B282" i="2"/>
  <c r="A283" i="2"/>
  <c r="AL156" i="2"/>
  <c r="H157" i="2"/>
  <c r="M157" i="2" s="1"/>
  <c r="U157" i="2"/>
  <c r="V157" i="2" s="1"/>
  <c r="W157" i="2" s="1"/>
  <c r="X157" i="2" s="1"/>
  <c r="Y157" i="2" s="1"/>
  <c r="P156" i="2"/>
  <c r="Q156" i="2"/>
  <c r="R156" i="2" s="1"/>
  <c r="S156" i="2" s="1"/>
  <c r="T156" i="2" s="1"/>
  <c r="Z156" i="2" s="1"/>
  <c r="E157" i="2" s="1"/>
  <c r="AN242" i="1"/>
  <c r="AO242" i="1" s="1"/>
  <c r="D286" i="2" l="1"/>
  <c r="B283" i="2"/>
  <c r="A284" i="2"/>
  <c r="N157" i="2"/>
  <c r="O157" i="2" s="1"/>
  <c r="G158" i="2"/>
  <c r="F157" i="2"/>
  <c r="L157" i="2" s="1"/>
  <c r="I157" i="2"/>
  <c r="K157" i="2" s="1"/>
  <c r="AJ157" i="2"/>
  <c r="AN243" i="1"/>
  <c r="AO243" i="1" s="1"/>
  <c r="D287" i="2" l="1"/>
  <c r="B284" i="2"/>
  <c r="A285" i="2"/>
  <c r="AL157" i="2"/>
  <c r="H158" i="2"/>
  <c r="M158" i="2" s="1"/>
  <c r="U158" i="2"/>
  <c r="V158" i="2" s="1"/>
  <c r="W158" i="2" s="1"/>
  <c r="X158" i="2" s="1"/>
  <c r="Y158" i="2" s="1"/>
  <c r="P157" i="2"/>
  <c r="Q157" i="2"/>
  <c r="R157" i="2" s="1"/>
  <c r="S157" i="2" s="1"/>
  <c r="T157" i="2" s="1"/>
  <c r="Z157" i="2" s="1"/>
  <c r="E158" i="2" s="1"/>
  <c r="AN244" i="1"/>
  <c r="AO244" i="1" s="1"/>
  <c r="D288" i="2" l="1"/>
  <c r="B285" i="2"/>
  <c r="A286" i="2"/>
  <c r="N158" i="2"/>
  <c r="O158" i="2" s="1"/>
  <c r="G159" i="2"/>
  <c r="F158" i="2"/>
  <c r="L158" i="2" s="1"/>
  <c r="I158" i="2"/>
  <c r="K158" i="2" s="1"/>
  <c r="AJ158" i="2"/>
  <c r="AN245" i="1"/>
  <c r="AO245" i="1" s="1"/>
  <c r="D289" i="2" l="1"/>
  <c r="B286" i="2"/>
  <c r="A287" i="2"/>
  <c r="AL158" i="2"/>
  <c r="H159" i="2"/>
  <c r="M159" i="2" s="1"/>
  <c r="U159" i="2"/>
  <c r="V159" i="2" s="1"/>
  <c r="W159" i="2" s="1"/>
  <c r="X159" i="2" s="1"/>
  <c r="Y159" i="2" s="1"/>
  <c r="P158" i="2"/>
  <c r="Q158" i="2"/>
  <c r="R158" i="2" s="1"/>
  <c r="S158" i="2" s="1"/>
  <c r="T158" i="2" s="1"/>
  <c r="Z158" i="2" s="1"/>
  <c r="E159" i="2" s="1"/>
  <c r="AN246" i="1"/>
  <c r="AO246" i="1" s="1"/>
  <c r="D290" i="2" l="1"/>
  <c r="B287" i="2"/>
  <c r="A288" i="2"/>
  <c r="N159" i="2"/>
  <c r="O159" i="2" s="1"/>
  <c r="G160" i="2"/>
  <c r="F159" i="2"/>
  <c r="L159" i="2" s="1"/>
  <c r="I159" i="2"/>
  <c r="K159" i="2" s="1"/>
  <c r="AJ159" i="2"/>
  <c r="AN247" i="1"/>
  <c r="AO247" i="1" s="1"/>
  <c r="D291" i="2" l="1"/>
  <c r="B288" i="2"/>
  <c r="A289" i="2"/>
  <c r="AL159" i="2"/>
  <c r="H160" i="2"/>
  <c r="M160" i="2" s="1"/>
  <c r="U160" i="2"/>
  <c r="V160" i="2" s="1"/>
  <c r="W160" i="2" s="1"/>
  <c r="X160" i="2" s="1"/>
  <c r="Y160" i="2" s="1"/>
  <c r="P159" i="2"/>
  <c r="Q159" i="2"/>
  <c r="R159" i="2" s="1"/>
  <c r="S159" i="2" s="1"/>
  <c r="T159" i="2" s="1"/>
  <c r="Z159" i="2" s="1"/>
  <c r="E160" i="2" s="1"/>
  <c r="AN248" i="1"/>
  <c r="AO248" i="1" s="1"/>
  <c r="D292" i="2" l="1"/>
  <c r="B289" i="2"/>
  <c r="A290" i="2"/>
  <c r="N160" i="2"/>
  <c r="O160" i="2" s="1"/>
  <c r="G161" i="2"/>
  <c r="F160" i="2"/>
  <c r="L160" i="2" s="1"/>
  <c r="I160" i="2"/>
  <c r="K160" i="2" s="1"/>
  <c r="AJ160" i="2"/>
  <c r="AN249" i="1"/>
  <c r="AO249" i="1" s="1"/>
  <c r="D293" i="2" l="1"/>
  <c r="B290" i="2"/>
  <c r="A291" i="2"/>
  <c r="AL160" i="2"/>
  <c r="H161" i="2"/>
  <c r="M161" i="2" s="1"/>
  <c r="U161" i="2"/>
  <c r="V161" i="2" s="1"/>
  <c r="W161" i="2" s="1"/>
  <c r="X161" i="2" s="1"/>
  <c r="Y161" i="2" s="1"/>
  <c r="P160" i="2"/>
  <c r="Q160" i="2"/>
  <c r="R160" i="2" s="1"/>
  <c r="S160" i="2" s="1"/>
  <c r="T160" i="2" s="1"/>
  <c r="Z160" i="2" s="1"/>
  <c r="E161" i="2" s="1"/>
  <c r="AN250" i="1"/>
  <c r="AO250" i="1" s="1"/>
  <c r="D294" i="2" l="1"/>
  <c r="B291" i="2"/>
  <c r="A292" i="2"/>
  <c r="N161" i="2"/>
  <c r="O161" i="2" s="1"/>
  <c r="G162" i="2"/>
  <c r="F161" i="2"/>
  <c r="L161" i="2" s="1"/>
  <c r="I161" i="2"/>
  <c r="K161" i="2" s="1"/>
  <c r="AJ161" i="2"/>
  <c r="AN251" i="1"/>
  <c r="AO251" i="1" s="1"/>
  <c r="D295" i="2" l="1"/>
  <c r="B292" i="2"/>
  <c r="A293" i="2"/>
  <c r="AL161" i="2"/>
  <c r="H162" i="2"/>
  <c r="M162" i="2" s="1"/>
  <c r="U162" i="2"/>
  <c r="V162" i="2" s="1"/>
  <c r="W162" i="2" s="1"/>
  <c r="X162" i="2" s="1"/>
  <c r="Y162" i="2" s="1"/>
  <c r="P161" i="2"/>
  <c r="Q161" i="2"/>
  <c r="R161" i="2" s="1"/>
  <c r="S161" i="2" s="1"/>
  <c r="T161" i="2" s="1"/>
  <c r="Z161" i="2" s="1"/>
  <c r="E162" i="2" s="1"/>
  <c r="AN252" i="1"/>
  <c r="AO252" i="1" s="1"/>
  <c r="D296" i="2" l="1"/>
  <c r="B293" i="2"/>
  <c r="A294" i="2"/>
  <c r="N162" i="2"/>
  <c r="O162" i="2" s="1"/>
  <c r="G163" i="2"/>
  <c r="F162" i="2"/>
  <c r="L162" i="2" s="1"/>
  <c r="I162" i="2"/>
  <c r="K162" i="2" s="1"/>
  <c r="AJ162" i="2"/>
  <c r="AN253" i="1"/>
  <c r="AO253" i="1" s="1"/>
  <c r="D297" i="2" l="1"/>
  <c r="B294" i="2"/>
  <c r="A295" i="2"/>
  <c r="AL162" i="2"/>
  <c r="H163" i="2"/>
  <c r="M163" i="2" s="1"/>
  <c r="U163" i="2"/>
  <c r="V163" i="2" s="1"/>
  <c r="W163" i="2" s="1"/>
  <c r="X163" i="2" s="1"/>
  <c r="Y163" i="2" s="1"/>
  <c r="P162" i="2"/>
  <c r="Q162" i="2"/>
  <c r="R162" i="2" s="1"/>
  <c r="S162" i="2" s="1"/>
  <c r="T162" i="2" s="1"/>
  <c r="Z162" i="2" s="1"/>
  <c r="E163" i="2" s="1"/>
  <c r="AN254" i="1"/>
  <c r="AO254" i="1" s="1"/>
  <c r="D298" i="2" l="1"/>
  <c r="B295" i="2"/>
  <c r="A296" i="2"/>
  <c r="N163" i="2"/>
  <c r="O163" i="2" s="1"/>
  <c r="G164" i="2"/>
  <c r="F163" i="2"/>
  <c r="L163" i="2" s="1"/>
  <c r="I163" i="2"/>
  <c r="K163" i="2" s="1"/>
  <c r="AJ163" i="2"/>
  <c r="AN255" i="1"/>
  <c r="AO255" i="1" s="1"/>
  <c r="D299" i="2" l="1"/>
  <c r="B296" i="2"/>
  <c r="A297" i="2"/>
  <c r="AL163" i="2"/>
  <c r="H164" i="2"/>
  <c r="M164" i="2" s="1"/>
  <c r="U164" i="2"/>
  <c r="V164" i="2" s="1"/>
  <c r="W164" i="2" s="1"/>
  <c r="X164" i="2" s="1"/>
  <c r="Y164" i="2" s="1"/>
  <c r="P163" i="2"/>
  <c r="Q163" i="2"/>
  <c r="R163" i="2" s="1"/>
  <c r="S163" i="2" s="1"/>
  <c r="T163" i="2" s="1"/>
  <c r="Z163" i="2" s="1"/>
  <c r="E164" i="2" s="1"/>
  <c r="AN256" i="1"/>
  <c r="AO256" i="1" s="1"/>
  <c r="D300" i="2" l="1"/>
  <c r="B297" i="2"/>
  <c r="A298" i="2"/>
  <c r="N164" i="2"/>
  <c r="O164" i="2" s="1"/>
  <c r="G165" i="2"/>
  <c r="F164" i="2"/>
  <c r="L164" i="2" s="1"/>
  <c r="I164" i="2"/>
  <c r="K164" i="2" s="1"/>
  <c r="AJ164" i="2"/>
  <c r="AN257" i="1"/>
  <c r="AO257" i="1" s="1"/>
  <c r="D301" i="2" l="1"/>
  <c r="B298" i="2"/>
  <c r="A299" i="2"/>
  <c r="AL164" i="2"/>
  <c r="U165" i="2"/>
  <c r="V165" i="2" s="1"/>
  <c r="W165" i="2" s="1"/>
  <c r="X165" i="2" s="1"/>
  <c r="Y165" i="2" s="1"/>
  <c r="H165" i="2"/>
  <c r="M165" i="2" s="1"/>
  <c r="P164" i="2"/>
  <c r="Q164" i="2"/>
  <c r="R164" i="2" s="1"/>
  <c r="S164" i="2" s="1"/>
  <c r="T164" i="2" s="1"/>
  <c r="Z164" i="2" s="1"/>
  <c r="E165" i="2" s="1"/>
  <c r="AN258" i="1"/>
  <c r="AO258" i="1" s="1"/>
  <c r="D302" i="2" l="1"/>
  <c r="B299" i="2"/>
  <c r="A300" i="2"/>
  <c r="G166" i="2"/>
  <c r="N165" i="2"/>
  <c r="O165" i="2" s="1"/>
  <c r="I165" i="2"/>
  <c r="K165" i="2" s="1"/>
  <c r="F165" i="2"/>
  <c r="L165" i="2" s="1"/>
  <c r="AJ165" i="2"/>
  <c r="AL165" i="2" s="1"/>
  <c r="AN259" i="1"/>
  <c r="AO259" i="1" s="1"/>
  <c r="D303" i="2" l="1"/>
  <c r="B300" i="2"/>
  <c r="A301" i="2"/>
  <c r="Q165" i="2"/>
  <c r="R165" i="2" s="1"/>
  <c r="S165" i="2" s="1"/>
  <c r="T165" i="2" s="1"/>
  <c r="P165" i="2"/>
  <c r="Z165" i="2"/>
  <c r="E166" i="2" s="1"/>
  <c r="U166" i="2"/>
  <c r="V166" i="2" s="1"/>
  <c r="W166" i="2" s="1"/>
  <c r="X166" i="2" s="1"/>
  <c r="Y166" i="2" s="1"/>
  <c r="H166" i="2"/>
  <c r="M166" i="2" s="1"/>
  <c r="AN260" i="1"/>
  <c r="AO260" i="1" s="1"/>
  <c r="D304" i="2" l="1"/>
  <c r="B301" i="2"/>
  <c r="A302" i="2"/>
  <c r="G167" i="2"/>
  <c r="N166" i="2"/>
  <c r="O166" i="2" s="1"/>
  <c r="I166" i="2"/>
  <c r="K166" i="2" s="1"/>
  <c r="F166" i="2"/>
  <c r="L166" i="2" s="1"/>
  <c r="AJ166" i="2"/>
  <c r="AL166" i="2" s="1"/>
  <c r="AN261" i="1"/>
  <c r="AO261" i="1" s="1"/>
  <c r="D305" i="2" l="1"/>
  <c r="B302" i="2"/>
  <c r="A303" i="2"/>
  <c r="Q166" i="2"/>
  <c r="R166" i="2" s="1"/>
  <c r="S166" i="2" s="1"/>
  <c r="T166" i="2" s="1"/>
  <c r="Z166" i="2" s="1"/>
  <c r="E167" i="2" s="1"/>
  <c r="P166" i="2"/>
  <c r="U167" i="2"/>
  <c r="V167" i="2" s="1"/>
  <c r="W167" i="2" s="1"/>
  <c r="X167" i="2" s="1"/>
  <c r="Y167" i="2" s="1"/>
  <c r="H167" i="2"/>
  <c r="M167" i="2" s="1"/>
  <c r="AN262" i="1"/>
  <c r="AO262" i="1" s="1"/>
  <c r="D306" i="2" l="1"/>
  <c r="B303" i="2"/>
  <c r="A304" i="2"/>
  <c r="F167" i="2"/>
  <c r="L167" i="2" s="1"/>
  <c r="G168" i="2"/>
  <c r="I167" i="2"/>
  <c r="K167" i="2" s="1"/>
  <c r="N167" i="2"/>
  <c r="O167" i="2" s="1"/>
  <c r="AJ167" i="2"/>
  <c r="AL167" i="2" s="1"/>
  <c r="AN263" i="1"/>
  <c r="AO263" i="1" s="1"/>
  <c r="D307" i="2" l="1"/>
  <c r="B304" i="2"/>
  <c r="A305" i="2"/>
  <c r="Q167" i="2"/>
  <c r="R167" i="2" s="1"/>
  <c r="S167" i="2" s="1"/>
  <c r="T167" i="2" s="1"/>
  <c r="Z167" i="2" s="1"/>
  <c r="E168" i="2" s="1"/>
  <c r="P167" i="2"/>
  <c r="U168" i="2"/>
  <c r="V168" i="2" s="1"/>
  <c r="W168" i="2" s="1"/>
  <c r="X168" i="2" s="1"/>
  <c r="Y168" i="2" s="1"/>
  <c r="H168" i="2"/>
  <c r="M168" i="2" s="1"/>
  <c r="AN264" i="1"/>
  <c r="AO264" i="1" s="1"/>
  <c r="D308" i="2" l="1"/>
  <c r="B305" i="2"/>
  <c r="A306" i="2"/>
  <c r="G169" i="2"/>
  <c r="N168" i="2"/>
  <c r="O168" i="2" s="1"/>
  <c r="I168" i="2"/>
  <c r="K168" i="2" s="1"/>
  <c r="F168" i="2"/>
  <c r="L168" i="2" s="1"/>
  <c r="AJ168" i="2"/>
  <c r="AL168" i="2" s="1"/>
  <c r="AN265" i="1"/>
  <c r="AO265" i="1" s="1"/>
  <c r="D309" i="2" l="1"/>
  <c r="B306" i="2"/>
  <c r="A307" i="2"/>
  <c r="Q168" i="2"/>
  <c r="R168" i="2" s="1"/>
  <c r="S168" i="2" s="1"/>
  <c r="T168" i="2" s="1"/>
  <c r="Z168" i="2" s="1"/>
  <c r="E169" i="2" s="1"/>
  <c r="P168" i="2"/>
  <c r="U169" i="2"/>
  <c r="V169" i="2" s="1"/>
  <c r="W169" i="2" s="1"/>
  <c r="X169" i="2" s="1"/>
  <c r="Y169" i="2" s="1"/>
  <c r="H169" i="2"/>
  <c r="M169" i="2" s="1"/>
  <c r="AN266" i="1"/>
  <c r="AO266" i="1" s="1"/>
  <c r="D310" i="2" l="1"/>
  <c r="B307" i="2"/>
  <c r="A308" i="2"/>
  <c r="G170" i="2"/>
  <c r="N169" i="2"/>
  <c r="O169" i="2" s="1"/>
  <c r="I169" i="2"/>
  <c r="K169" i="2" s="1"/>
  <c r="F169" i="2"/>
  <c r="L169" i="2" s="1"/>
  <c r="AJ169" i="2"/>
  <c r="AL169" i="2" s="1"/>
  <c r="AN267" i="1"/>
  <c r="AO267" i="1" s="1"/>
  <c r="D311" i="2" l="1"/>
  <c r="B308" i="2"/>
  <c r="A309" i="2"/>
  <c r="Q169" i="2"/>
  <c r="R169" i="2" s="1"/>
  <c r="S169" i="2" s="1"/>
  <c r="T169" i="2" s="1"/>
  <c r="Z169" i="2" s="1"/>
  <c r="E170" i="2" s="1"/>
  <c r="P169" i="2"/>
  <c r="U170" i="2"/>
  <c r="V170" i="2" s="1"/>
  <c r="W170" i="2" s="1"/>
  <c r="X170" i="2" s="1"/>
  <c r="Y170" i="2" s="1"/>
  <c r="H170" i="2"/>
  <c r="M170" i="2" s="1"/>
  <c r="AN268" i="1"/>
  <c r="AO268" i="1" s="1"/>
  <c r="D312" i="2" l="1"/>
  <c r="B309" i="2"/>
  <c r="A310" i="2"/>
  <c r="G171" i="2"/>
  <c r="N170" i="2"/>
  <c r="O170" i="2" s="1"/>
  <c r="I170" i="2"/>
  <c r="K170" i="2" s="1"/>
  <c r="F170" i="2"/>
  <c r="L170" i="2" s="1"/>
  <c r="AJ170" i="2"/>
  <c r="AN269" i="1"/>
  <c r="AO269" i="1" s="1"/>
  <c r="D313" i="2" l="1"/>
  <c r="B310" i="2"/>
  <c r="A311" i="2"/>
  <c r="AL170" i="2"/>
  <c r="U171" i="2"/>
  <c r="V171" i="2" s="1"/>
  <c r="W171" i="2" s="1"/>
  <c r="X171" i="2" s="1"/>
  <c r="Y171" i="2" s="1"/>
  <c r="H171" i="2"/>
  <c r="M171" i="2" s="1"/>
  <c r="Q170" i="2"/>
  <c r="R170" i="2" s="1"/>
  <c r="S170" i="2" s="1"/>
  <c r="T170" i="2" s="1"/>
  <c r="Z170" i="2" s="1"/>
  <c r="E171" i="2" s="1"/>
  <c r="P170" i="2"/>
  <c r="AN270" i="1"/>
  <c r="AO270" i="1" s="1"/>
  <c r="D314" i="2" l="1"/>
  <c r="B311" i="2"/>
  <c r="A312" i="2"/>
  <c r="G172" i="2"/>
  <c r="N171" i="2"/>
  <c r="O171" i="2" s="1"/>
  <c r="I171" i="2"/>
  <c r="K171" i="2" s="1"/>
  <c r="F171" i="2"/>
  <c r="L171" i="2" s="1"/>
  <c r="AJ171" i="2"/>
  <c r="AL171" i="2" s="1"/>
  <c r="AN271" i="1"/>
  <c r="AO271" i="1" s="1"/>
  <c r="D315" i="2" l="1"/>
  <c r="B312" i="2"/>
  <c r="A313" i="2"/>
  <c r="Q171" i="2"/>
  <c r="R171" i="2" s="1"/>
  <c r="S171" i="2" s="1"/>
  <c r="T171" i="2" s="1"/>
  <c r="P171" i="2"/>
  <c r="Z171" i="2"/>
  <c r="E172" i="2" s="1"/>
  <c r="U172" i="2"/>
  <c r="V172" i="2" s="1"/>
  <c r="W172" i="2" s="1"/>
  <c r="X172" i="2" s="1"/>
  <c r="Y172" i="2" s="1"/>
  <c r="H172" i="2"/>
  <c r="M172" i="2" s="1"/>
  <c r="AN272" i="1"/>
  <c r="AO272" i="1" s="1"/>
  <c r="D316" i="2" l="1"/>
  <c r="B313" i="2"/>
  <c r="A314" i="2"/>
  <c r="G173" i="2"/>
  <c r="N172" i="2"/>
  <c r="O172" i="2" s="1"/>
  <c r="I172" i="2"/>
  <c r="K172" i="2" s="1"/>
  <c r="F172" i="2"/>
  <c r="L172" i="2" s="1"/>
  <c r="AJ172" i="2"/>
  <c r="AL172" i="2" s="1"/>
  <c r="AN273" i="1"/>
  <c r="AO273" i="1" s="1"/>
  <c r="D317" i="2" l="1"/>
  <c r="B314" i="2"/>
  <c r="A315" i="2"/>
  <c r="Q172" i="2"/>
  <c r="R172" i="2" s="1"/>
  <c r="S172" i="2" s="1"/>
  <c r="T172" i="2" s="1"/>
  <c r="Z172" i="2" s="1"/>
  <c r="E173" i="2" s="1"/>
  <c r="P172" i="2"/>
  <c r="U173" i="2"/>
  <c r="V173" i="2" s="1"/>
  <c r="W173" i="2" s="1"/>
  <c r="X173" i="2" s="1"/>
  <c r="Y173" i="2" s="1"/>
  <c r="H173" i="2"/>
  <c r="M173" i="2" s="1"/>
  <c r="AN274" i="1"/>
  <c r="AO274" i="1" s="1"/>
  <c r="D318" i="2" l="1"/>
  <c r="B315" i="2"/>
  <c r="A316" i="2"/>
  <c r="G174" i="2"/>
  <c r="N173" i="2"/>
  <c r="O173" i="2" s="1"/>
  <c r="I173" i="2"/>
  <c r="K173" i="2" s="1"/>
  <c r="F173" i="2"/>
  <c r="L173" i="2" s="1"/>
  <c r="AJ173" i="2"/>
  <c r="AL173" i="2" s="1"/>
  <c r="AN275" i="1"/>
  <c r="AO275" i="1" s="1"/>
  <c r="D319" i="2" l="1"/>
  <c r="B316" i="2"/>
  <c r="A317" i="2"/>
  <c r="Q173" i="2"/>
  <c r="R173" i="2" s="1"/>
  <c r="S173" i="2" s="1"/>
  <c r="T173" i="2" s="1"/>
  <c r="Z173" i="2" s="1"/>
  <c r="E174" i="2" s="1"/>
  <c r="P173" i="2"/>
  <c r="U174" i="2"/>
  <c r="V174" i="2" s="1"/>
  <c r="W174" i="2" s="1"/>
  <c r="X174" i="2" s="1"/>
  <c r="Y174" i="2" s="1"/>
  <c r="H174" i="2"/>
  <c r="M174" i="2" s="1"/>
  <c r="AN276" i="1"/>
  <c r="AO276" i="1" s="1"/>
  <c r="D320" i="2" l="1"/>
  <c r="B317" i="2"/>
  <c r="A318" i="2"/>
  <c r="G175" i="2"/>
  <c r="N174" i="2"/>
  <c r="O174" i="2" s="1"/>
  <c r="I174" i="2"/>
  <c r="K174" i="2" s="1"/>
  <c r="F174" i="2"/>
  <c r="L174" i="2" s="1"/>
  <c r="AJ174" i="2"/>
  <c r="AL174" i="2" s="1"/>
  <c r="AN277" i="1"/>
  <c r="AO277" i="1" s="1"/>
  <c r="D321" i="2" l="1"/>
  <c r="B318" i="2"/>
  <c r="A319" i="2"/>
  <c r="Q174" i="2"/>
  <c r="R174" i="2" s="1"/>
  <c r="S174" i="2" s="1"/>
  <c r="T174" i="2" s="1"/>
  <c r="P174" i="2"/>
  <c r="Z174" i="2"/>
  <c r="E175" i="2" s="1"/>
  <c r="U175" i="2"/>
  <c r="V175" i="2" s="1"/>
  <c r="W175" i="2" s="1"/>
  <c r="X175" i="2" s="1"/>
  <c r="Y175" i="2" s="1"/>
  <c r="H175" i="2"/>
  <c r="M175" i="2" s="1"/>
  <c r="AN278" i="1"/>
  <c r="AO278" i="1" s="1"/>
  <c r="D322" i="2" l="1"/>
  <c r="B319" i="2"/>
  <c r="A320" i="2"/>
  <c r="G176" i="2"/>
  <c r="N175" i="2"/>
  <c r="O175" i="2" s="1"/>
  <c r="I175" i="2"/>
  <c r="K175" i="2" s="1"/>
  <c r="F175" i="2"/>
  <c r="L175" i="2" s="1"/>
  <c r="AJ175" i="2"/>
  <c r="AN279" i="1"/>
  <c r="AO279" i="1" s="1"/>
  <c r="AL175" i="2" l="1"/>
  <c r="D323" i="2"/>
  <c r="B320" i="2"/>
  <c r="A321" i="2"/>
  <c r="Q175" i="2"/>
  <c r="R175" i="2" s="1"/>
  <c r="S175" i="2" s="1"/>
  <c r="T175" i="2" s="1"/>
  <c r="P175" i="2"/>
  <c r="Z175" i="2"/>
  <c r="E176" i="2" s="1"/>
  <c r="U176" i="2"/>
  <c r="V176" i="2" s="1"/>
  <c r="W176" i="2" s="1"/>
  <c r="X176" i="2" s="1"/>
  <c r="Y176" i="2" s="1"/>
  <c r="H176" i="2"/>
  <c r="M176" i="2" s="1"/>
  <c r="AN280" i="1"/>
  <c r="AO280" i="1" s="1"/>
  <c r="D324" i="2" l="1"/>
  <c r="B321" i="2"/>
  <c r="A322" i="2"/>
  <c r="G177" i="2"/>
  <c r="N176" i="2"/>
  <c r="O176" i="2" s="1"/>
  <c r="I176" i="2"/>
  <c r="K176" i="2" s="1"/>
  <c r="F176" i="2"/>
  <c r="L176" i="2" s="1"/>
  <c r="AJ176" i="2"/>
  <c r="AL176" i="2" s="1"/>
  <c r="AN281" i="1"/>
  <c r="AO281" i="1" s="1"/>
  <c r="D325" i="2" l="1"/>
  <c r="B322" i="2"/>
  <c r="A323" i="2"/>
  <c r="Q176" i="2"/>
  <c r="R176" i="2" s="1"/>
  <c r="S176" i="2" s="1"/>
  <c r="T176" i="2" s="1"/>
  <c r="P176" i="2"/>
  <c r="Z176" i="2"/>
  <c r="E177" i="2" s="1"/>
  <c r="U177" i="2"/>
  <c r="V177" i="2" s="1"/>
  <c r="W177" i="2" s="1"/>
  <c r="X177" i="2" s="1"/>
  <c r="Y177" i="2" s="1"/>
  <c r="H177" i="2"/>
  <c r="M177" i="2" s="1"/>
  <c r="AN282" i="1"/>
  <c r="AO282" i="1" s="1"/>
  <c r="D326" i="2" l="1"/>
  <c r="B323" i="2"/>
  <c r="A324" i="2"/>
  <c r="G178" i="2"/>
  <c r="N177" i="2"/>
  <c r="O177" i="2" s="1"/>
  <c r="I177" i="2"/>
  <c r="K177" i="2" s="1"/>
  <c r="F177" i="2"/>
  <c r="L177" i="2" s="1"/>
  <c r="AJ177" i="2"/>
  <c r="AL177" i="2" s="1"/>
  <c r="AN283" i="1"/>
  <c r="AO283" i="1" s="1"/>
  <c r="D327" i="2" l="1"/>
  <c r="B324" i="2"/>
  <c r="A325" i="2"/>
  <c r="Q177" i="2"/>
  <c r="R177" i="2" s="1"/>
  <c r="S177" i="2" s="1"/>
  <c r="T177" i="2" s="1"/>
  <c r="P177" i="2"/>
  <c r="Z177" i="2"/>
  <c r="E178" i="2" s="1"/>
  <c r="U178" i="2"/>
  <c r="V178" i="2" s="1"/>
  <c r="W178" i="2" s="1"/>
  <c r="X178" i="2" s="1"/>
  <c r="Y178" i="2" s="1"/>
  <c r="H178" i="2"/>
  <c r="M178" i="2" s="1"/>
  <c r="AN284" i="1"/>
  <c r="AO284" i="1" s="1"/>
  <c r="D328" i="2" l="1"/>
  <c r="B325" i="2"/>
  <c r="A326" i="2"/>
  <c r="G179" i="2"/>
  <c r="N178" i="2"/>
  <c r="O178" i="2" s="1"/>
  <c r="I178" i="2"/>
  <c r="K178" i="2" s="1"/>
  <c r="F178" i="2"/>
  <c r="L178" i="2" s="1"/>
  <c r="AJ178" i="2"/>
  <c r="AL178" i="2" s="1"/>
  <c r="AN285" i="1"/>
  <c r="AO285" i="1" s="1"/>
  <c r="D329" i="2" l="1"/>
  <c r="B326" i="2"/>
  <c r="A327" i="2"/>
  <c r="Q178" i="2"/>
  <c r="R178" i="2" s="1"/>
  <c r="S178" i="2" s="1"/>
  <c r="T178" i="2" s="1"/>
  <c r="P178" i="2"/>
  <c r="Z178" i="2"/>
  <c r="E179" i="2" s="1"/>
  <c r="U179" i="2"/>
  <c r="V179" i="2" s="1"/>
  <c r="W179" i="2" s="1"/>
  <c r="X179" i="2" s="1"/>
  <c r="Y179" i="2" s="1"/>
  <c r="H179" i="2"/>
  <c r="M179" i="2" s="1"/>
  <c r="AN286" i="1"/>
  <c r="AO286" i="1" s="1"/>
  <c r="D330" i="2" l="1"/>
  <c r="B327" i="2"/>
  <c r="A328" i="2"/>
  <c r="G180" i="2"/>
  <c r="N179" i="2"/>
  <c r="O179" i="2" s="1"/>
  <c r="I179" i="2"/>
  <c r="K179" i="2" s="1"/>
  <c r="F179" i="2"/>
  <c r="L179" i="2" s="1"/>
  <c r="AJ179" i="2"/>
  <c r="AL179" i="2" s="1"/>
  <c r="AN287" i="1"/>
  <c r="AO287" i="1" s="1"/>
  <c r="D331" i="2" l="1"/>
  <c r="B328" i="2"/>
  <c r="A329" i="2"/>
  <c r="Q179" i="2"/>
  <c r="R179" i="2" s="1"/>
  <c r="S179" i="2" s="1"/>
  <c r="T179" i="2" s="1"/>
  <c r="P179" i="2"/>
  <c r="Z179" i="2"/>
  <c r="E180" i="2" s="1"/>
  <c r="U180" i="2"/>
  <c r="V180" i="2" s="1"/>
  <c r="W180" i="2" s="1"/>
  <c r="X180" i="2" s="1"/>
  <c r="Y180" i="2" s="1"/>
  <c r="H180" i="2"/>
  <c r="M180" i="2" s="1"/>
  <c r="AN288" i="1"/>
  <c r="AO288" i="1" s="1"/>
  <c r="D332" i="2" l="1"/>
  <c r="B329" i="2"/>
  <c r="A330" i="2"/>
  <c r="F180" i="2"/>
  <c r="L180" i="2" s="1"/>
  <c r="G181" i="2"/>
  <c r="I180" i="2"/>
  <c r="K180" i="2" s="1"/>
  <c r="N180" i="2"/>
  <c r="O180" i="2" s="1"/>
  <c r="AJ180" i="2"/>
  <c r="AL180" i="2" s="1"/>
  <c r="AN289" i="1"/>
  <c r="AO289" i="1" s="1"/>
  <c r="D333" i="2" l="1"/>
  <c r="B330" i="2"/>
  <c r="A331" i="2"/>
  <c r="Q180" i="2"/>
  <c r="R180" i="2" s="1"/>
  <c r="S180" i="2" s="1"/>
  <c r="T180" i="2" s="1"/>
  <c r="Z180" i="2" s="1"/>
  <c r="E181" i="2" s="1"/>
  <c r="P180" i="2"/>
  <c r="U181" i="2"/>
  <c r="V181" i="2" s="1"/>
  <c r="W181" i="2" s="1"/>
  <c r="X181" i="2" s="1"/>
  <c r="Y181" i="2" s="1"/>
  <c r="H181" i="2"/>
  <c r="M181" i="2" s="1"/>
  <c r="AN290" i="1"/>
  <c r="AO290" i="1" s="1"/>
  <c r="D334" i="2" l="1"/>
  <c r="B331" i="2"/>
  <c r="A332" i="2"/>
  <c r="G182" i="2"/>
  <c r="N181" i="2"/>
  <c r="O181" i="2" s="1"/>
  <c r="I181" i="2"/>
  <c r="K181" i="2" s="1"/>
  <c r="F181" i="2"/>
  <c r="L181" i="2" s="1"/>
  <c r="AJ181" i="2"/>
  <c r="AL181" i="2" s="1"/>
  <c r="AN291" i="1"/>
  <c r="AO291" i="1" s="1"/>
  <c r="D335" i="2" l="1"/>
  <c r="B332" i="2"/>
  <c r="A333" i="2"/>
  <c r="Q181" i="2"/>
  <c r="R181" i="2" s="1"/>
  <c r="S181" i="2" s="1"/>
  <c r="T181" i="2" s="1"/>
  <c r="P181" i="2"/>
  <c r="Z181" i="2"/>
  <c r="E182" i="2" s="1"/>
  <c r="U182" i="2"/>
  <c r="V182" i="2" s="1"/>
  <c r="W182" i="2" s="1"/>
  <c r="X182" i="2" s="1"/>
  <c r="Y182" i="2" s="1"/>
  <c r="H182" i="2"/>
  <c r="M182" i="2" s="1"/>
  <c r="AN292" i="1"/>
  <c r="AO292" i="1" s="1"/>
  <c r="D336" i="2" l="1"/>
  <c r="B333" i="2"/>
  <c r="A334" i="2"/>
  <c r="G183" i="2"/>
  <c r="N182" i="2"/>
  <c r="O182" i="2" s="1"/>
  <c r="I182" i="2"/>
  <c r="K182" i="2" s="1"/>
  <c r="F182" i="2"/>
  <c r="L182" i="2" s="1"/>
  <c r="AJ182" i="2"/>
  <c r="AL182" i="2" s="1"/>
  <c r="AN293" i="1"/>
  <c r="AO293" i="1" s="1"/>
  <c r="D337" i="2" l="1"/>
  <c r="B334" i="2"/>
  <c r="A335" i="2"/>
  <c r="Q182" i="2"/>
  <c r="R182" i="2" s="1"/>
  <c r="S182" i="2" s="1"/>
  <c r="T182" i="2" s="1"/>
  <c r="Z182" i="2" s="1"/>
  <c r="E183" i="2" s="1"/>
  <c r="P182" i="2"/>
  <c r="U183" i="2"/>
  <c r="V183" i="2" s="1"/>
  <c r="W183" i="2" s="1"/>
  <c r="X183" i="2" s="1"/>
  <c r="Y183" i="2" s="1"/>
  <c r="H183" i="2"/>
  <c r="M183" i="2" s="1"/>
  <c r="AN294" i="1"/>
  <c r="AO294" i="1" s="1"/>
  <c r="D338" i="2" l="1"/>
  <c r="B335" i="2"/>
  <c r="A336" i="2"/>
  <c r="G184" i="2"/>
  <c r="N183" i="2"/>
  <c r="O183" i="2" s="1"/>
  <c r="I183" i="2"/>
  <c r="K183" i="2" s="1"/>
  <c r="F183" i="2"/>
  <c r="L183" i="2" s="1"/>
  <c r="AJ183" i="2"/>
  <c r="AL183" i="2" s="1"/>
  <c r="AN295" i="1"/>
  <c r="AO295" i="1" s="1"/>
  <c r="D339" i="2" l="1"/>
  <c r="B336" i="2"/>
  <c r="A337" i="2"/>
  <c r="U184" i="2"/>
  <c r="V184" i="2" s="1"/>
  <c r="W184" i="2" s="1"/>
  <c r="X184" i="2" s="1"/>
  <c r="Y184" i="2" s="1"/>
  <c r="H184" i="2"/>
  <c r="M184" i="2" s="1"/>
  <c r="Q183" i="2"/>
  <c r="R183" i="2" s="1"/>
  <c r="S183" i="2" s="1"/>
  <c r="T183" i="2" s="1"/>
  <c r="Z183" i="2" s="1"/>
  <c r="E184" i="2" s="1"/>
  <c r="P183" i="2"/>
  <c r="AN296" i="1"/>
  <c r="AO296" i="1" s="1"/>
  <c r="D340" i="2" l="1"/>
  <c r="B337" i="2"/>
  <c r="A338" i="2"/>
  <c r="G185" i="2"/>
  <c r="N184" i="2"/>
  <c r="O184" i="2" s="1"/>
  <c r="I184" i="2"/>
  <c r="K184" i="2" s="1"/>
  <c r="F184" i="2"/>
  <c r="L184" i="2" s="1"/>
  <c r="AJ184" i="2"/>
  <c r="AL184" i="2" s="1"/>
  <c r="AN297" i="1"/>
  <c r="AO297" i="1" s="1"/>
  <c r="D341" i="2" l="1"/>
  <c r="B338" i="2"/>
  <c r="A339" i="2"/>
  <c r="U185" i="2"/>
  <c r="V185" i="2" s="1"/>
  <c r="W185" i="2" s="1"/>
  <c r="X185" i="2" s="1"/>
  <c r="Y185" i="2" s="1"/>
  <c r="H185" i="2"/>
  <c r="M185" i="2" s="1"/>
  <c r="Q184" i="2"/>
  <c r="R184" i="2" s="1"/>
  <c r="S184" i="2" s="1"/>
  <c r="T184" i="2" s="1"/>
  <c r="Z184" i="2" s="1"/>
  <c r="E185" i="2" s="1"/>
  <c r="P184" i="2"/>
  <c r="AN298" i="1"/>
  <c r="AO298" i="1" s="1"/>
  <c r="D342" i="2" l="1"/>
  <c r="B339" i="2"/>
  <c r="A340" i="2"/>
  <c r="G186" i="2"/>
  <c r="N185" i="2"/>
  <c r="O185" i="2" s="1"/>
  <c r="I185" i="2"/>
  <c r="K185" i="2" s="1"/>
  <c r="F185" i="2"/>
  <c r="L185" i="2" s="1"/>
  <c r="AJ185" i="2"/>
  <c r="AL185" i="2" s="1"/>
  <c r="AN299" i="1"/>
  <c r="AO299" i="1" s="1"/>
  <c r="D343" i="2" l="1"/>
  <c r="B340" i="2"/>
  <c r="A341" i="2"/>
  <c r="Q185" i="2"/>
  <c r="R185" i="2" s="1"/>
  <c r="S185" i="2" s="1"/>
  <c r="T185" i="2" s="1"/>
  <c r="Z185" i="2" s="1"/>
  <c r="E186" i="2" s="1"/>
  <c r="P185" i="2"/>
  <c r="U186" i="2"/>
  <c r="V186" i="2" s="1"/>
  <c r="W186" i="2" s="1"/>
  <c r="X186" i="2" s="1"/>
  <c r="Y186" i="2" s="1"/>
  <c r="H186" i="2"/>
  <c r="M186" i="2" s="1"/>
  <c r="AN300" i="1"/>
  <c r="AO300" i="1" s="1"/>
  <c r="D344" i="2" l="1"/>
  <c r="B341" i="2"/>
  <c r="A342" i="2"/>
  <c r="G187" i="2"/>
  <c r="N186" i="2"/>
  <c r="O186" i="2" s="1"/>
  <c r="I186" i="2"/>
  <c r="K186" i="2" s="1"/>
  <c r="F186" i="2"/>
  <c r="L186" i="2" s="1"/>
  <c r="AJ186" i="2"/>
  <c r="AL186" i="2" s="1"/>
  <c r="D345" i="2" l="1"/>
  <c r="B342" i="2"/>
  <c r="A343" i="2"/>
  <c r="Q186" i="2"/>
  <c r="R186" i="2" s="1"/>
  <c r="S186" i="2" s="1"/>
  <c r="T186" i="2" s="1"/>
  <c r="Z186" i="2" s="1"/>
  <c r="E187" i="2" s="1"/>
  <c r="P186" i="2"/>
  <c r="U187" i="2"/>
  <c r="V187" i="2" s="1"/>
  <c r="W187" i="2" s="1"/>
  <c r="X187" i="2" s="1"/>
  <c r="Y187" i="2" s="1"/>
  <c r="H187" i="2"/>
  <c r="M187" i="2" s="1"/>
  <c r="D346" i="2" l="1"/>
  <c r="B343" i="2"/>
  <c r="A344" i="2"/>
  <c r="G188" i="2"/>
  <c r="N187" i="2"/>
  <c r="O187" i="2" s="1"/>
  <c r="I187" i="2"/>
  <c r="K187" i="2" s="1"/>
  <c r="F187" i="2"/>
  <c r="L187" i="2" s="1"/>
  <c r="AJ187" i="2"/>
  <c r="AL187" i="2" s="1"/>
  <c r="D347" i="2" l="1"/>
  <c r="B344" i="2"/>
  <c r="A345" i="2"/>
  <c r="Q187" i="2"/>
  <c r="R187" i="2" s="1"/>
  <c r="S187" i="2" s="1"/>
  <c r="T187" i="2" s="1"/>
  <c r="Z187" i="2" s="1"/>
  <c r="E188" i="2" s="1"/>
  <c r="P187" i="2"/>
  <c r="U188" i="2"/>
  <c r="V188" i="2" s="1"/>
  <c r="W188" i="2" s="1"/>
  <c r="X188" i="2" s="1"/>
  <c r="Y188" i="2" s="1"/>
  <c r="H188" i="2"/>
  <c r="M188" i="2" s="1"/>
  <c r="D348" i="2" l="1"/>
  <c r="B345" i="2"/>
  <c r="A346" i="2"/>
  <c r="G189" i="2"/>
  <c r="N188" i="2"/>
  <c r="O188" i="2" s="1"/>
  <c r="I188" i="2"/>
  <c r="K188" i="2" s="1"/>
  <c r="F188" i="2"/>
  <c r="L188" i="2" s="1"/>
  <c r="AJ188" i="2"/>
  <c r="AL188" i="2" s="1"/>
  <c r="D349" i="2" l="1"/>
  <c r="B346" i="2"/>
  <c r="A347" i="2"/>
  <c r="Q188" i="2"/>
  <c r="R188" i="2" s="1"/>
  <c r="S188" i="2" s="1"/>
  <c r="T188" i="2" s="1"/>
  <c r="Z188" i="2" s="1"/>
  <c r="E189" i="2" s="1"/>
  <c r="P188" i="2"/>
  <c r="U189" i="2"/>
  <c r="V189" i="2" s="1"/>
  <c r="W189" i="2" s="1"/>
  <c r="X189" i="2" s="1"/>
  <c r="Y189" i="2" s="1"/>
  <c r="H189" i="2"/>
  <c r="M189" i="2" s="1"/>
  <c r="D350" i="2" l="1"/>
  <c r="B347" i="2"/>
  <c r="A348" i="2"/>
  <c r="G190" i="2"/>
  <c r="N189" i="2"/>
  <c r="O189" i="2" s="1"/>
  <c r="I189" i="2"/>
  <c r="K189" i="2" s="1"/>
  <c r="F189" i="2"/>
  <c r="L189" i="2" s="1"/>
  <c r="AJ189" i="2"/>
  <c r="AL189" i="2" s="1"/>
  <c r="D351" i="2" l="1"/>
  <c r="B348" i="2"/>
  <c r="A349" i="2"/>
  <c r="Q189" i="2"/>
  <c r="R189" i="2" s="1"/>
  <c r="S189" i="2" s="1"/>
  <c r="T189" i="2" s="1"/>
  <c r="Z189" i="2" s="1"/>
  <c r="E190" i="2" s="1"/>
  <c r="P189" i="2"/>
  <c r="U190" i="2"/>
  <c r="V190" i="2" s="1"/>
  <c r="W190" i="2" s="1"/>
  <c r="X190" i="2" s="1"/>
  <c r="Y190" i="2" s="1"/>
  <c r="H190" i="2"/>
  <c r="M190" i="2" s="1"/>
  <c r="D352" i="2" l="1"/>
  <c r="B349" i="2"/>
  <c r="A350" i="2"/>
  <c r="G191" i="2"/>
  <c r="N190" i="2"/>
  <c r="O190" i="2" s="1"/>
  <c r="I190" i="2"/>
  <c r="K190" i="2" s="1"/>
  <c r="F190" i="2"/>
  <c r="L190" i="2" s="1"/>
  <c r="AJ190" i="2"/>
  <c r="AL190" i="2" s="1"/>
  <c r="D353" i="2" l="1"/>
  <c r="B350" i="2"/>
  <c r="A351" i="2"/>
  <c r="Q190" i="2"/>
  <c r="R190" i="2" s="1"/>
  <c r="S190" i="2" s="1"/>
  <c r="T190" i="2" s="1"/>
  <c r="P190" i="2"/>
  <c r="Z190" i="2"/>
  <c r="E191" i="2" s="1"/>
  <c r="U191" i="2"/>
  <c r="V191" i="2" s="1"/>
  <c r="W191" i="2" s="1"/>
  <c r="X191" i="2" s="1"/>
  <c r="Y191" i="2" s="1"/>
  <c r="H191" i="2"/>
  <c r="M191" i="2" s="1"/>
  <c r="D354" i="2" l="1"/>
  <c r="B351" i="2"/>
  <c r="A352" i="2"/>
  <c r="G192" i="2"/>
  <c r="N191" i="2"/>
  <c r="O191" i="2" s="1"/>
  <c r="I191" i="2"/>
  <c r="K191" i="2" s="1"/>
  <c r="F191" i="2"/>
  <c r="L191" i="2" s="1"/>
  <c r="AJ191" i="2"/>
  <c r="AL191" i="2" s="1"/>
  <c r="D355" i="2" l="1"/>
  <c r="B352" i="2"/>
  <c r="A353" i="2"/>
  <c r="Q191" i="2"/>
  <c r="R191" i="2" s="1"/>
  <c r="S191" i="2" s="1"/>
  <c r="T191" i="2" s="1"/>
  <c r="Z191" i="2" s="1"/>
  <c r="E192" i="2" s="1"/>
  <c r="F6" i="2" s="1"/>
  <c r="P191" i="2"/>
  <c r="U192" i="2"/>
  <c r="V192" i="2" s="1"/>
  <c r="W192" i="2" s="1"/>
  <c r="X192" i="2" s="1"/>
  <c r="Y192" i="2" s="1"/>
  <c r="H192" i="2"/>
  <c r="M192" i="2" s="1"/>
  <c r="D356" i="2" l="1"/>
  <c r="B353" i="2"/>
  <c r="A354" i="2"/>
  <c r="G193" i="2"/>
  <c r="N192" i="2"/>
  <c r="O192" i="2" s="1"/>
  <c r="I192" i="2"/>
  <c r="K192" i="2" s="1"/>
  <c r="F192" i="2"/>
  <c r="L192" i="2" s="1"/>
  <c r="AJ192" i="2"/>
  <c r="AL192" i="2" s="1"/>
  <c r="D357" i="2" l="1"/>
  <c r="B354" i="2"/>
  <c r="A355" i="2"/>
  <c r="Q192" i="2"/>
  <c r="R192" i="2" s="1"/>
  <c r="S192" i="2" s="1"/>
  <c r="T192" i="2" s="1"/>
  <c r="P192" i="2"/>
  <c r="Z192" i="2"/>
  <c r="E193" i="2" s="1"/>
  <c r="U193" i="2"/>
  <c r="V193" i="2" s="1"/>
  <c r="W193" i="2" s="1"/>
  <c r="X193" i="2" s="1"/>
  <c r="Y193" i="2" s="1"/>
  <c r="H193" i="2"/>
  <c r="M193" i="2" s="1"/>
  <c r="D358" i="2" l="1"/>
  <c r="B355" i="2"/>
  <c r="A356" i="2"/>
  <c r="G194" i="2"/>
  <c r="N193" i="2"/>
  <c r="O193" i="2" s="1"/>
  <c r="I193" i="2"/>
  <c r="K193" i="2" s="1"/>
  <c r="F193" i="2"/>
  <c r="L193" i="2" s="1"/>
  <c r="AJ193" i="2"/>
  <c r="AL193" i="2" s="1"/>
  <c r="D359" i="2" l="1"/>
  <c r="B356" i="2"/>
  <c r="A357" i="2"/>
  <c r="Q193" i="2"/>
  <c r="R193" i="2" s="1"/>
  <c r="S193" i="2" s="1"/>
  <c r="T193" i="2" s="1"/>
  <c r="Z193" i="2" s="1"/>
  <c r="E194" i="2" s="1"/>
  <c r="P193" i="2"/>
  <c r="U194" i="2"/>
  <c r="V194" i="2" s="1"/>
  <c r="W194" i="2" s="1"/>
  <c r="X194" i="2" s="1"/>
  <c r="Y194" i="2" s="1"/>
  <c r="H194" i="2"/>
  <c r="M194" i="2" s="1"/>
  <c r="D360" i="2" l="1"/>
  <c r="B357" i="2"/>
  <c r="A358" i="2"/>
  <c r="G195" i="2"/>
  <c r="N194" i="2"/>
  <c r="O194" i="2" s="1"/>
  <c r="I194" i="2"/>
  <c r="K194" i="2" s="1"/>
  <c r="F194" i="2"/>
  <c r="L194" i="2" s="1"/>
  <c r="AJ194" i="2"/>
  <c r="AL194" i="2" s="1"/>
  <c r="D361" i="2" l="1"/>
  <c r="B358" i="2"/>
  <c r="A359" i="2"/>
  <c r="Q194" i="2"/>
  <c r="R194" i="2" s="1"/>
  <c r="S194" i="2" s="1"/>
  <c r="T194" i="2" s="1"/>
  <c r="Z194" i="2" s="1"/>
  <c r="E195" i="2" s="1"/>
  <c r="P194" i="2"/>
  <c r="U195" i="2"/>
  <c r="V195" i="2" s="1"/>
  <c r="W195" i="2" s="1"/>
  <c r="X195" i="2" s="1"/>
  <c r="Y195" i="2" s="1"/>
  <c r="H195" i="2"/>
  <c r="M195" i="2" s="1"/>
  <c r="D362" i="2" l="1"/>
  <c r="B359" i="2"/>
  <c r="A360" i="2"/>
  <c r="G196" i="2"/>
  <c r="N195" i="2"/>
  <c r="O195" i="2" s="1"/>
  <c r="I195" i="2"/>
  <c r="K195" i="2" s="1"/>
  <c r="F195" i="2"/>
  <c r="L195" i="2" s="1"/>
  <c r="AJ195" i="2"/>
  <c r="AL195" i="2" s="1"/>
  <c r="D363" i="2" l="1"/>
  <c r="B360" i="2"/>
  <c r="A361" i="2"/>
  <c r="Q195" i="2"/>
  <c r="R195" i="2" s="1"/>
  <c r="S195" i="2" s="1"/>
  <c r="T195" i="2" s="1"/>
  <c r="P195" i="2"/>
  <c r="Z195" i="2"/>
  <c r="E196" i="2" s="1"/>
  <c r="U196" i="2"/>
  <c r="V196" i="2" s="1"/>
  <c r="W196" i="2" s="1"/>
  <c r="X196" i="2" s="1"/>
  <c r="Y196" i="2" s="1"/>
  <c r="H196" i="2"/>
  <c r="M196" i="2" s="1"/>
  <c r="D364" i="2" l="1"/>
  <c r="B361" i="2"/>
  <c r="A362" i="2"/>
  <c r="G197" i="2"/>
  <c r="N196" i="2"/>
  <c r="O196" i="2" s="1"/>
  <c r="I196" i="2"/>
  <c r="K196" i="2" s="1"/>
  <c r="F196" i="2"/>
  <c r="L196" i="2" s="1"/>
  <c r="AJ196" i="2"/>
  <c r="AL196" i="2" l="1"/>
  <c r="D365" i="2"/>
  <c r="B362" i="2"/>
  <c r="A363" i="2"/>
  <c r="Q196" i="2"/>
  <c r="R196" i="2" s="1"/>
  <c r="S196" i="2" s="1"/>
  <c r="T196" i="2" s="1"/>
  <c r="Z196" i="2" s="1"/>
  <c r="E197" i="2" s="1"/>
  <c r="P196" i="2"/>
  <c r="U197" i="2"/>
  <c r="V197" i="2" s="1"/>
  <c r="W197" i="2" s="1"/>
  <c r="X197" i="2" s="1"/>
  <c r="Y197" i="2" s="1"/>
  <c r="H197" i="2"/>
  <c r="M197" i="2" s="1"/>
  <c r="D366" i="2" l="1"/>
  <c r="B363" i="2"/>
  <c r="A364" i="2"/>
  <c r="G198" i="2"/>
  <c r="N197" i="2"/>
  <c r="O197" i="2" s="1"/>
  <c r="I197" i="2"/>
  <c r="K197" i="2" s="1"/>
  <c r="F197" i="2"/>
  <c r="L197" i="2" s="1"/>
  <c r="AJ197" i="2"/>
  <c r="AL197" i="2" s="1"/>
  <c r="D367" i="2" l="1"/>
  <c r="B364" i="2"/>
  <c r="A365" i="2"/>
  <c r="Q197" i="2"/>
  <c r="R197" i="2" s="1"/>
  <c r="S197" i="2" s="1"/>
  <c r="T197" i="2" s="1"/>
  <c r="Z197" i="2" s="1"/>
  <c r="E198" i="2" s="1"/>
  <c r="P197" i="2"/>
  <c r="U198" i="2"/>
  <c r="V198" i="2" s="1"/>
  <c r="W198" i="2" s="1"/>
  <c r="X198" i="2" s="1"/>
  <c r="Y198" i="2" s="1"/>
  <c r="H198" i="2"/>
  <c r="M198" i="2" s="1"/>
  <c r="D368" i="2" l="1"/>
  <c r="B365" i="2"/>
  <c r="A366" i="2"/>
  <c r="G199" i="2"/>
  <c r="N198" i="2"/>
  <c r="O198" i="2" s="1"/>
  <c r="I198" i="2"/>
  <c r="K198" i="2" s="1"/>
  <c r="F198" i="2"/>
  <c r="L198" i="2" s="1"/>
  <c r="AJ198" i="2"/>
  <c r="AL198" i="2" s="1"/>
  <c r="D369" i="2" l="1"/>
  <c r="B366" i="2"/>
  <c r="A367" i="2"/>
  <c r="Q198" i="2"/>
  <c r="R198" i="2" s="1"/>
  <c r="S198" i="2" s="1"/>
  <c r="T198" i="2" s="1"/>
  <c r="P198" i="2"/>
  <c r="Z198" i="2"/>
  <c r="E199" i="2" s="1"/>
  <c r="U199" i="2"/>
  <c r="V199" i="2" s="1"/>
  <c r="W199" i="2" s="1"/>
  <c r="X199" i="2" s="1"/>
  <c r="Y199" i="2" s="1"/>
  <c r="H199" i="2"/>
  <c r="M199" i="2" s="1"/>
  <c r="D370" i="2" l="1"/>
  <c r="B367" i="2"/>
  <c r="A368" i="2"/>
  <c r="G200" i="2"/>
  <c r="N199" i="2"/>
  <c r="O199" i="2" s="1"/>
  <c r="I199" i="2"/>
  <c r="K199" i="2" s="1"/>
  <c r="F199" i="2"/>
  <c r="L199" i="2" s="1"/>
  <c r="AJ199" i="2"/>
  <c r="AL199" i="2" s="1"/>
  <c r="D371" i="2" l="1"/>
  <c r="B368" i="2"/>
  <c r="A369" i="2"/>
  <c r="Q199" i="2"/>
  <c r="R199" i="2" s="1"/>
  <c r="S199" i="2" s="1"/>
  <c r="T199" i="2" s="1"/>
  <c r="Z199" i="2" s="1"/>
  <c r="E200" i="2" s="1"/>
  <c r="P199" i="2"/>
  <c r="U200" i="2"/>
  <c r="V200" i="2" s="1"/>
  <c r="W200" i="2" s="1"/>
  <c r="X200" i="2" s="1"/>
  <c r="Y200" i="2" s="1"/>
  <c r="H200" i="2"/>
  <c r="M200" i="2" s="1"/>
  <c r="D372" i="2" l="1"/>
  <c r="B369" i="2"/>
  <c r="A370" i="2"/>
  <c r="G201" i="2"/>
  <c r="N200" i="2"/>
  <c r="O200" i="2" s="1"/>
  <c r="I200" i="2"/>
  <c r="K200" i="2" s="1"/>
  <c r="F200" i="2"/>
  <c r="L200" i="2" s="1"/>
  <c r="AJ200" i="2"/>
  <c r="AL200" i="2" s="1"/>
  <c r="D373" i="2" l="1"/>
  <c r="B370" i="2"/>
  <c r="A371" i="2"/>
  <c r="Q200" i="2"/>
  <c r="R200" i="2" s="1"/>
  <c r="S200" i="2" s="1"/>
  <c r="T200" i="2" s="1"/>
  <c r="P200" i="2"/>
  <c r="Z200" i="2"/>
  <c r="E201" i="2" s="1"/>
  <c r="U201" i="2"/>
  <c r="V201" i="2" s="1"/>
  <c r="W201" i="2" s="1"/>
  <c r="X201" i="2" s="1"/>
  <c r="Y201" i="2" s="1"/>
  <c r="H201" i="2"/>
  <c r="M201" i="2" s="1"/>
  <c r="D374" i="2" l="1"/>
  <c r="B371" i="2"/>
  <c r="A372" i="2"/>
  <c r="G202" i="2"/>
  <c r="N201" i="2"/>
  <c r="O201" i="2" s="1"/>
  <c r="I201" i="2"/>
  <c r="K201" i="2" s="1"/>
  <c r="F201" i="2"/>
  <c r="L201" i="2" s="1"/>
  <c r="AJ201" i="2"/>
  <c r="AL201" i="2" s="1"/>
  <c r="D375" i="2" l="1"/>
  <c r="B372" i="2"/>
  <c r="A373" i="2"/>
  <c r="Q201" i="2"/>
  <c r="R201" i="2" s="1"/>
  <c r="S201" i="2" s="1"/>
  <c r="T201" i="2" s="1"/>
  <c r="P201" i="2"/>
  <c r="Z201" i="2"/>
  <c r="E202" i="2" s="1"/>
  <c r="U202" i="2"/>
  <c r="V202" i="2" s="1"/>
  <c r="W202" i="2" s="1"/>
  <c r="X202" i="2" s="1"/>
  <c r="Y202" i="2" s="1"/>
  <c r="H202" i="2"/>
  <c r="M202" i="2" s="1"/>
  <c r="D376" i="2" l="1"/>
  <c r="B373" i="2"/>
  <c r="A374" i="2"/>
  <c r="G203" i="2"/>
  <c r="N202" i="2"/>
  <c r="O202" i="2" s="1"/>
  <c r="I202" i="2"/>
  <c r="K202" i="2" s="1"/>
  <c r="F202" i="2"/>
  <c r="L202" i="2" s="1"/>
  <c r="AJ202" i="2"/>
  <c r="AL202" i="2" l="1"/>
  <c r="D377" i="2"/>
  <c r="B374" i="2"/>
  <c r="A375" i="2"/>
  <c r="Q202" i="2"/>
  <c r="R202" i="2" s="1"/>
  <c r="S202" i="2" s="1"/>
  <c r="T202" i="2" s="1"/>
  <c r="Z202" i="2" s="1"/>
  <c r="E203" i="2" s="1"/>
  <c r="P202" i="2"/>
  <c r="U203" i="2"/>
  <c r="V203" i="2" s="1"/>
  <c r="W203" i="2" s="1"/>
  <c r="X203" i="2" s="1"/>
  <c r="Y203" i="2" s="1"/>
  <c r="H203" i="2"/>
  <c r="M203" i="2" s="1"/>
  <c r="D378" i="2" l="1"/>
  <c r="B375" i="2"/>
  <c r="A376" i="2"/>
  <c r="G204" i="2"/>
  <c r="N203" i="2"/>
  <c r="O203" i="2" s="1"/>
  <c r="I203" i="2"/>
  <c r="K203" i="2" s="1"/>
  <c r="F203" i="2"/>
  <c r="L203" i="2" s="1"/>
  <c r="AJ203" i="2"/>
  <c r="AL203" i="2" s="1"/>
  <c r="D379" i="2" l="1"/>
  <c r="B376" i="2"/>
  <c r="A377" i="2"/>
  <c r="Q203" i="2"/>
  <c r="R203" i="2" s="1"/>
  <c r="S203" i="2" s="1"/>
  <c r="T203" i="2" s="1"/>
  <c r="P203" i="2"/>
  <c r="Z203" i="2"/>
  <c r="E204" i="2" s="1"/>
  <c r="U204" i="2"/>
  <c r="V204" i="2" s="1"/>
  <c r="W204" i="2" s="1"/>
  <c r="X204" i="2" s="1"/>
  <c r="Y204" i="2" s="1"/>
  <c r="H204" i="2"/>
  <c r="M204" i="2" s="1"/>
  <c r="D380" i="2" l="1"/>
  <c r="B377" i="2"/>
  <c r="A378" i="2"/>
  <c r="G205" i="2"/>
  <c r="N204" i="2"/>
  <c r="O204" i="2" s="1"/>
  <c r="I204" i="2"/>
  <c r="K204" i="2" s="1"/>
  <c r="F204" i="2"/>
  <c r="L204" i="2" s="1"/>
  <c r="AJ204" i="2"/>
  <c r="AL204" i="2" s="1"/>
  <c r="D381" i="2" l="1"/>
  <c r="B378" i="2"/>
  <c r="A379" i="2"/>
  <c r="Q204" i="2"/>
  <c r="R204" i="2" s="1"/>
  <c r="S204" i="2" s="1"/>
  <c r="T204" i="2" s="1"/>
  <c r="P204" i="2"/>
  <c r="Z204" i="2"/>
  <c r="E205" i="2" s="1"/>
  <c r="U205" i="2"/>
  <c r="V205" i="2" s="1"/>
  <c r="W205" i="2" s="1"/>
  <c r="X205" i="2" s="1"/>
  <c r="Y205" i="2" s="1"/>
  <c r="H205" i="2"/>
  <c r="M205" i="2" s="1"/>
  <c r="D382" i="2" l="1"/>
  <c r="B379" i="2"/>
  <c r="A380" i="2"/>
  <c r="G206" i="2"/>
  <c r="N205" i="2"/>
  <c r="O205" i="2" s="1"/>
  <c r="I205" i="2"/>
  <c r="K205" i="2" s="1"/>
  <c r="F205" i="2"/>
  <c r="L205" i="2" s="1"/>
  <c r="AJ205" i="2"/>
  <c r="AL205" i="2" s="1"/>
  <c r="D383" i="2" l="1"/>
  <c r="B380" i="2"/>
  <c r="A381" i="2"/>
  <c r="Q205" i="2"/>
  <c r="R205" i="2" s="1"/>
  <c r="S205" i="2" s="1"/>
  <c r="T205" i="2" s="1"/>
  <c r="Z205" i="2" s="1"/>
  <c r="E206" i="2" s="1"/>
  <c r="P205" i="2"/>
  <c r="U206" i="2"/>
  <c r="V206" i="2" s="1"/>
  <c r="W206" i="2" s="1"/>
  <c r="X206" i="2" s="1"/>
  <c r="Y206" i="2" s="1"/>
  <c r="H206" i="2"/>
  <c r="M206" i="2" s="1"/>
  <c r="D384" i="2" l="1"/>
  <c r="B381" i="2"/>
  <c r="A382" i="2"/>
  <c r="G207" i="2"/>
  <c r="N206" i="2"/>
  <c r="O206" i="2" s="1"/>
  <c r="I206" i="2"/>
  <c r="K206" i="2" s="1"/>
  <c r="F206" i="2"/>
  <c r="L206" i="2" s="1"/>
  <c r="AJ206" i="2"/>
  <c r="D385" i="2" l="1"/>
  <c r="B382" i="2"/>
  <c r="A383" i="2"/>
  <c r="AL206" i="2"/>
  <c r="Q206" i="2"/>
  <c r="R206" i="2" s="1"/>
  <c r="S206" i="2" s="1"/>
  <c r="T206" i="2" s="1"/>
  <c r="P206" i="2"/>
  <c r="Z206" i="2"/>
  <c r="E207" i="2" s="1"/>
  <c r="U207" i="2"/>
  <c r="V207" i="2" s="1"/>
  <c r="W207" i="2" s="1"/>
  <c r="X207" i="2" s="1"/>
  <c r="Y207" i="2" s="1"/>
  <c r="H207" i="2"/>
  <c r="M207" i="2" s="1"/>
  <c r="D386" i="2" l="1"/>
  <c r="B383" i="2"/>
  <c r="A384" i="2"/>
  <c r="G208" i="2"/>
  <c r="N207" i="2"/>
  <c r="O207" i="2" s="1"/>
  <c r="I207" i="2"/>
  <c r="K207" i="2" s="1"/>
  <c r="F207" i="2"/>
  <c r="L207" i="2" s="1"/>
  <c r="AJ207" i="2"/>
  <c r="AL207" i="2" s="1"/>
  <c r="D387" i="2" l="1"/>
  <c r="B384" i="2"/>
  <c r="A385" i="2"/>
  <c r="Q207" i="2"/>
  <c r="R207" i="2" s="1"/>
  <c r="S207" i="2" s="1"/>
  <c r="T207" i="2" s="1"/>
  <c r="Z207" i="2" s="1"/>
  <c r="E208" i="2" s="1"/>
  <c r="P207" i="2"/>
  <c r="U208" i="2"/>
  <c r="V208" i="2" s="1"/>
  <c r="W208" i="2" s="1"/>
  <c r="X208" i="2" s="1"/>
  <c r="Y208" i="2" s="1"/>
  <c r="H208" i="2"/>
  <c r="M208" i="2" s="1"/>
  <c r="D388" i="2" l="1"/>
  <c r="B385" i="2"/>
  <c r="A386" i="2"/>
  <c r="G209" i="2"/>
  <c r="N208" i="2"/>
  <c r="O208" i="2" s="1"/>
  <c r="I208" i="2"/>
  <c r="K208" i="2" s="1"/>
  <c r="F208" i="2"/>
  <c r="L208" i="2" s="1"/>
  <c r="AJ208" i="2"/>
  <c r="AL208" i="2" l="1"/>
  <c r="D389" i="2"/>
  <c r="B386" i="2"/>
  <c r="A387" i="2"/>
  <c r="P208" i="2"/>
  <c r="Q208" i="2"/>
  <c r="R208" i="2" s="1"/>
  <c r="S208" i="2" s="1"/>
  <c r="T208" i="2" s="1"/>
  <c r="Z208" i="2" s="1"/>
  <c r="E209" i="2" s="1"/>
  <c r="H209" i="2"/>
  <c r="M209" i="2" s="1"/>
  <c r="U209" i="2"/>
  <c r="V209" i="2" s="1"/>
  <c r="W209" i="2" s="1"/>
  <c r="X209" i="2" s="1"/>
  <c r="Y209" i="2" s="1"/>
  <c r="D390" i="2" l="1"/>
  <c r="B387" i="2"/>
  <c r="A388" i="2"/>
  <c r="F209" i="2"/>
  <c r="L209" i="2" s="1"/>
  <c r="G210" i="2"/>
  <c r="I209" i="2"/>
  <c r="K209" i="2" s="1"/>
  <c r="N209" i="2"/>
  <c r="O209" i="2" s="1"/>
  <c r="AJ209" i="2"/>
  <c r="AL209" i="2" l="1"/>
  <c r="D391" i="2"/>
  <c r="B388" i="2"/>
  <c r="A389" i="2"/>
  <c r="Q209" i="2"/>
  <c r="R209" i="2" s="1"/>
  <c r="S209" i="2" s="1"/>
  <c r="T209" i="2" s="1"/>
  <c r="Z209" i="2" s="1"/>
  <c r="E210" i="2" s="1"/>
  <c r="P209" i="2"/>
  <c r="U210" i="2"/>
  <c r="V210" i="2" s="1"/>
  <c r="W210" i="2" s="1"/>
  <c r="X210" i="2" s="1"/>
  <c r="Y210" i="2" s="1"/>
  <c r="H210" i="2"/>
  <c r="M210" i="2" s="1"/>
  <c r="D392" i="2" l="1"/>
  <c r="B389" i="2"/>
  <c r="A390" i="2"/>
  <c r="G211" i="2"/>
  <c r="N210" i="2"/>
  <c r="O210" i="2" s="1"/>
  <c r="I210" i="2"/>
  <c r="K210" i="2" s="1"/>
  <c r="F210" i="2"/>
  <c r="L210" i="2" s="1"/>
  <c r="AJ210" i="2"/>
  <c r="AL210" i="2" s="1"/>
  <c r="D393" i="2" l="1"/>
  <c r="B390" i="2"/>
  <c r="A391" i="2"/>
  <c r="Q210" i="2"/>
  <c r="R210" i="2" s="1"/>
  <c r="S210" i="2" s="1"/>
  <c r="T210" i="2" s="1"/>
  <c r="Z210" i="2" s="1"/>
  <c r="E211" i="2" s="1"/>
  <c r="P210" i="2"/>
  <c r="U211" i="2"/>
  <c r="V211" i="2" s="1"/>
  <c r="W211" i="2" s="1"/>
  <c r="X211" i="2" s="1"/>
  <c r="Y211" i="2" s="1"/>
  <c r="H211" i="2"/>
  <c r="M211" i="2" s="1"/>
  <c r="D394" i="2" l="1"/>
  <c r="B391" i="2"/>
  <c r="A392" i="2"/>
  <c r="G212" i="2"/>
  <c r="N211" i="2"/>
  <c r="O211" i="2" s="1"/>
  <c r="I211" i="2"/>
  <c r="K211" i="2" s="1"/>
  <c r="F211" i="2"/>
  <c r="L211" i="2" s="1"/>
  <c r="AJ211" i="2"/>
  <c r="AL211" i="2" s="1"/>
  <c r="D395" i="2" l="1"/>
  <c r="B392" i="2"/>
  <c r="A393" i="2"/>
  <c r="Q211" i="2"/>
  <c r="R211" i="2" s="1"/>
  <c r="S211" i="2" s="1"/>
  <c r="T211" i="2" s="1"/>
  <c r="P211" i="2"/>
  <c r="Z211" i="2"/>
  <c r="E212" i="2" s="1"/>
  <c r="U212" i="2"/>
  <c r="V212" i="2" s="1"/>
  <c r="W212" i="2" s="1"/>
  <c r="X212" i="2" s="1"/>
  <c r="Y212" i="2" s="1"/>
  <c r="H212" i="2"/>
  <c r="M212" i="2" s="1"/>
  <c r="D396" i="2" l="1"/>
  <c r="B393" i="2"/>
  <c r="A394" i="2"/>
  <c r="G213" i="2"/>
  <c r="N212" i="2"/>
  <c r="O212" i="2" s="1"/>
  <c r="I212" i="2"/>
  <c r="K212" i="2" s="1"/>
  <c r="F212" i="2"/>
  <c r="L212" i="2" s="1"/>
  <c r="AJ212" i="2"/>
  <c r="AL212" i="2" l="1"/>
  <c r="D397" i="2"/>
  <c r="B394" i="2"/>
  <c r="A395" i="2"/>
  <c r="Q212" i="2"/>
  <c r="R212" i="2" s="1"/>
  <c r="S212" i="2" s="1"/>
  <c r="T212" i="2" s="1"/>
  <c r="P212" i="2"/>
  <c r="Z212" i="2"/>
  <c r="E213" i="2" s="1"/>
  <c r="U213" i="2"/>
  <c r="V213" i="2" s="1"/>
  <c r="W213" i="2" s="1"/>
  <c r="X213" i="2" s="1"/>
  <c r="Y213" i="2" s="1"/>
  <c r="H213" i="2"/>
  <c r="M213" i="2" s="1"/>
  <c r="D398" i="2" l="1"/>
  <c r="B395" i="2"/>
  <c r="A396" i="2"/>
  <c r="G214" i="2"/>
  <c r="N213" i="2"/>
  <c r="O213" i="2" s="1"/>
  <c r="I213" i="2"/>
  <c r="K213" i="2" s="1"/>
  <c r="F213" i="2"/>
  <c r="L213" i="2" s="1"/>
  <c r="AJ213" i="2"/>
  <c r="AL213" i="2" s="1"/>
  <c r="D399" i="2" l="1"/>
  <c r="B396" i="2"/>
  <c r="A397" i="2"/>
  <c r="Q213" i="2"/>
  <c r="R213" i="2" s="1"/>
  <c r="S213" i="2" s="1"/>
  <c r="T213" i="2" s="1"/>
  <c r="P213" i="2"/>
  <c r="Z213" i="2"/>
  <c r="E214" i="2" s="1"/>
  <c r="U214" i="2"/>
  <c r="V214" i="2" s="1"/>
  <c r="W214" i="2" s="1"/>
  <c r="X214" i="2" s="1"/>
  <c r="Y214" i="2" s="1"/>
  <c r="H214" i="2"/>
  <c r="M214" i="2" s="1"/>
  <c r="D400" i="2" l="1"/>
  <c r="B397" i="2"/>
  <c r="A398" i="2"/>
  <c r="G215" i="2"/>
  <c r="N214" i="2"/>
  <c r="O214" i="2" s="1"/>
  <c r="I214" i="2"/>
  <c r="K214" i="2" s="1"/>
  <c r="F214" i="2"/>
  <c r="L214" i="2" s="1"/>
  <c r="AJ214" i="2"/>
  <c r="AL214" i="2" s="1"/>
  <c r="D401" i="2" l="1"/>
  <c r="B398" i="2"/>
  <c r="A399" i="2"/>
  <c r="P214" i="2"/>
  <c r="Q214" i="2"/>
  <c r="R214" i="2" s="1"/>
  <c r="S214" i="2" s="1"/>
  <c r="T214" i="2" s="1"/>
  <c r="Z214" i="2" s="1"/>
  <c r="E215" i="2" s="1"/>
  <c r="H215" i="2"/>
  <c r="M215" i="2" s="1"/>
  <c r="U215" i="2"/>
  <c r="V215" i="2" s="1"/>
  <c r="W215" i="2" s="1"/>
  <c r="X215" i="2" s="1"/>
  <c r="Y215" i="2" s="1"/>
  <c r="D402" i="2" l="1"/>
  <c r="B399" i="2"/>
  <c r="A400" i="2"/>
  <c r="G216" i="2"/>
  <c r="N215" i="2"/>
  <c r="O215" i="2" s="1"/>
  <c r="I215" i="2"/>
  <c r="K215" i="2" s="1"/>
  <c r="F215" i="2"/>
  <c r="L215" i="2" s="1"/>
  <c r="AJ215" i="2"/>
  <c r="AL215" i="2" s="1"/>
  <c r="D403" i="2" l="1"/>
  <c r="B400" i="2"/>
  <c r="A401" i="2"/>
  <c r="P215" i="2"/>
  <c r="Q215" i="2"/>
  <c r="R215" i="2" s="1"/>
  <c r="S215" i="2" s="1"/>
  <c r="T215" i="2" s="1"/>
  <c r="Z215" i="2" s="1"/>
  <c r="E216" i="2" s="1"/>
  <c r="H216" i="2"/>
  <c r="M216" i="2" s="1"/>
  <c r="U216" i="2"/>
  <c r="V216" i="2" s="1"/>
  <c r="W216" i="2" s="1"/>
  <c r="X216" i="2" s="1"/>
  <c r="Y216" i="2" s="1"/>
  <c r="D404" i="2" l="1"/>
  <c r="B401" i="2"/>
  <c r="A402" i="2"/>
  <c r="G217" i="2"/>
  <c r="N216" i="2"/>
  <c r="O216" i="2" s="1"/>
  <c r="I216" i="2"/>
  <c r="K216" i="2" s="1"/>
  <c r="F216" i="2"/>
  <c r="L216" i="2" s="1"/>
  <c r="AJ216" i="2"/>
  <c r="AL216" i="2" s="1"/>
  <c r="D405" i="2" l="1"/>
  <c r="B402" i="2"/>
  <c r="A403" i="2"/>
  <c r="P216" i="2"/>
  <c r="Q216" i="2"/>
  <c r="R216" i="2" s="1"/>
  <c r="S216" i="2" s="1"/>
  <c r="T216" i="2" s="1"/>
  <c r="Z216" i="2" s="1"/>
  <c r="E217" i="2" s="1"/>
  <c r="H217" i="2"/>
  <c r="M217" i="2" s="1"/>
  <c r="U217" i="2"/>
  <c r="V217" i="2" s="1"/>
  <c r="W217" i="2" s="1"/>
  <c r="X217" i="2" s="1"/>
  <c r="Y217" i="2" s="1"/>
  <c r="D406" i="2" l="1"/>
  <c r="B403" i="2"/>
  <c r="A404" i="2"/>
  <c r="G218" i="2"/>
  <c r="N217" i="2"/>
  <c r="O217" i="2" s="1"/>
  <c r="I217" i="2"/>
  <c r="K217" i="2" s="1"/>
  <c r="F217" i="2"/>
  <c r="L217" i="2" s="1"/>
  <c r="AJ217" i="2"/>
  <c r="AL217" i="2" s="1"/>
  <c r="D407" i="2" l="1"/>
  <c r="B404" i="2"/>
  <c r="A405" i="2"/>
  <c r="P217" i="2"/>
  <c r="Q217" i="2"/>
  <c r="R217" i="2" s="1"/>
  <c r="S217" i="2" s="1"/>
  <c r="T217" i="2" s="1"/>
  <c r="Z217" i="2" s="1"/>
  <c r="E218" i="2" s="1"/>
  <c r="H218" i="2"/>
  <c r="M218" i="2" s="1"/>
  <c r="U218" i="2"/>
  <c r="V218" i="2" s="1"/>
  <c r="W218" i="2" s="1"/>
  <c r="X218" i="2" s="1"/>
  <c r="Y218" i="2" s="1"/>
  <c r="D408" i="2" l="1"/>
  <c r="B405" i="2"/>
  <c r="A406" i="2"/>
  <c r="G219" i="2"/>
  <c r="N218" i="2"/>
  <c r="O218" i="2" s="1"/>
  <c r="I218" i="2"/>
  <c r="K218" i="2" s="1"/>
  <c r="F218" i="2"/>
  <c r="L218" i="2" s="1"/>
  <c r="AJ218" i="2"/>
  <c r="AL218" i="2" s="1"/>
  <c r="D409" i="2" l="1"/>
  <c r="B406" i="2"/>
  <c r="A407" i="2"/>
  <c r="Q218" i="2"/>
  <c r="R218" i="2" s="1"/>
  <c r="S218" i="2" s="1"/>
  <c r="T218" i="2" s="1"/>
  <c r="Z218" i="2" s="1"/>
  <c r="E219" i="2" s="1"/>
  <c r="P218" i="2"/>
  <c r="U219" i="2"/>
  <c r="V219" i="2" s="1"/>
  <c r="W219" i="2" s="1"/>
  <c r="X219" i="2" s="1"/>
  <c r="Y219" i="2" s="1"/>
  <c r="H219" i="2"/>
  <c r="M219" i="2" s="1"/>
  <c r="D410" i="2" l="1"/>
  <c r="B407" i="2"/>
  <c r="A408" i="2"/>
  <c r="G220" i="2"/>
  <c r="N219" i="2"/>
  <c r="O219" i="2" s="1"/>
  <c r="I219" i="2"/>
  <c r="K219" i="2" s="1"/>
  <c r="F219" i="2"/>
  <c r="L219" i="2" s="1"/>
  <c r="AJ219" i="2"/>
  <c r="AL219" i="2" s="1"/>
  <c r="D411" i="2" l="1"/>
  <c r="B408" i="2"/>
  <c r="A409" i="2"/>
  <c r="Q219" i="2"/>
  <c r="R219" i="2" s="1"/>
  <c r="S219" i="2" s="1"/>
  <c r="T219" i="2" s="1"/>
  <c r="P219" i="2"/>
  <c r="Z219" i="2"/>
  <c r="E220" i="2" s="1"/>
  <c r="U220" i="2"/>
  <c r="V220" i="2" s="1"/>
  <c r="W220" i="2" s="1"/>
  <c r="X220" i="2" s="1"/>
  <c r="Y220" i="2" s="1"/>
  <c r="H220" i="2"/>
  <c r="M220" i="2" s="1"/>
  <c r="D412" i="2" l="1"/>
  <c r="B409" i="2"/>
  <c r="A410" i="2"/>
  <c r="G221" i="2"/>
  <c r="N220" i="2"/>
  <c r="O220" i="2" s="1"/>
  <c r="I220" i="2"/>
  <c r="K220" i="2" s="1"/>
  <c r="F220" i="2"/>
  <c r="L220" i="2" s="1"/>
  <c r="AJ220" i="2"/>
  <c r="AL220" i="2" s="1"/>
  <c r="D413" i="2" l="1"/>
  <c r="B410" i="2"/>
  <c r="A411" i="2"/>
  <c r="P220" i="2"/>
  <c r="Q220" i="2"/>
  <c r="R220" i="2" s="1"/>
  <c r="S220" i="2" s="1"/>
  <c r="T220" i="2" s="1"/>
  <c r="Z220" i="2" s="1"/>
  <c r="E221" i="2" s="1"/>
  <c r="H221" i="2"/>
  <c r="M221" i="2" s="1"/>
  <c r="U221" i="2"/>
  <c r="V221" i="2" s="1"/>
  <c r="W221" i="2" s="1"/>
  <c r="X221" i="2" s="1"/>
  <c r="Y221" i="2" s="1"/>
  <c r="D414" i="2" l="1"/>
  <c r="B411" i="2"/>
  <c r="A412" i="2"/>
  <c r="G222" i="2"/>
  <c r="N221" i="2"/>
  <c r="O221" i="2" s="1"/>
  <c r="I221" i="2"/>
  <c r="K221" i="2" s="1"/>
  <c r="F221" i="2"/>
  <c r="L221" i="2" s="1"/>
  <c r="AJ221" i="2"/>
  <c r="AL221" i="2" s="1"/>
  <c r="D415" i="2" l="1"/>
  <c r="B412" i="2"/>
  <c r="A413" i="2"/>
  <c r="P221" i="2"/>
  <c r="Q221" i="2"/>
  <c r="R221" i="2" s="1"/>
  <c r="S221" i="2" s="1"/>
  <c r="T221" i="2" s="1"/>
  <c r="Z221" i="2" s="1"/>
  <c r="E222" i="2" s="1"/>
  <c r="H222" i="2"/>
  <c r="M222" i="2" s="1"/>
  <c r="U222" i="2"/>
  <c r="V222" i="2" s="1"/>
  <c r="W222" i="2" s="1"/>
  <c r="X222" i="2" s="1"/>
  <c r="Y222" i="2" s="1"/>
  <c r="D416" i="2" l="1"/>
  <c r="B413" i="2"/>
  <c r="A414" i="2"/>
  <c r="G223" i="2"/>
  <c r="N222" i="2"/>
  <c r="O222" i="2" s="1"/>
  <c r="I222" i="2"/>
  <c r="K222" i="2" s="1"/>
  <c r="F222" i="2"/>
  <c r="L222" i="2" s="1"/>
  <c r="AJ222" i="2"/>
  <c r="AL222" i="2" s="1"/>
  <c r="D417" i="2" l="1"/>
  <c r="B414" i="2"/>
  <c r="A415" i="2"/>
  <c r="Q222" i="2"/>
  <c r="R222" i="2" s="1"/>
  <c r="S222" i="2" s="1"/>
  <c r="T222" i="2" s="1"/>
  <c r="Z222" i="2" s="1"/>
  <c r="E223" i="2" s="1"/>
  <c r="P222" i="2"/>
  <c r="U223" i="2"/>
  <c r="V223" i="2" s="1"/>
  <c r="W223" i="2" s="1"/>
  <c r="X223" i="2" s="1"/>
  <c r="Y223" i="2" s="1"/>
  <c r="H223" i="2"/>
  <c r="M223" i="2" s="1"/>
  <c r="D418" i="2" l="1"/>
  <c r="B415" i="2"/>
  <c r="A416" i="2"/>
  <c r="G224" i="2"/>
  <c r="N223" i="2"/>
  <c r="O223" i="2" s="1"/>
  <c r="I223" i="2"/>
  <c r="K223" i="2" s="1"/>
  <c r="F223" i="2"/>
  <c r="L223" i="2" s="1"/>
  <c r="AJ223" i="2"/>
  <c r="AL223" i="2" s="1"/>
  <c r="D419" i="2" l="1"/>
  <c r="B416" i="2"/>
  <c r="A417" i="2"/>
  <c r="Q223" i="2"/>
  <c r="R223" i="2" s="1"/>
  <c r="S223" i="2" s="1"/>
  <c r="T223" i="2" s="1"/>
  <c r="P223" i="2"/>
  <c r="Z223" i="2"/>
  <c r="E224" i="2" s="1"/>
  <c r="U224" i="2"/>
  <c r="V224" i="2" s="1"/>
  <c r="W224" i="2" s="1"/>
  <c r="X224" i="2" s="1"/>
  <c r="Y224" i="2" s="1"/>
  <c r="H224" i="2"/>
  <c r="M224" i="2" s="1"/>
  <c r="D420" i="2" l="1"/>
  <c r="B417" i="2"/>
  <c r="A418" i="2"/>
  <c r="G225" i="2"/>
  <c r="N224" i="2"/>
  <c r="O224" i="2" s="1"/>
  <c r="I224" i="2"/>
  <c r="K224" i="2" s="1"/>
  <c r="F224" i="2"/>
  <c r="L224" i="2" s="1"/>
  <c r="AJ224" i="2"/>
  <c r="AL224" i="2" s="1"/>
  <c r="D421" i="2" l="1"/>
  <c r="B418" i="2"/>
  <c r="A419" i="2"/>
  <c r="P224" i="2"/>
  <c r="Q224" i="2"/>
  <c r="R224" i="2" s="1"/>
  <c r="S224" i="2" s="1"/>
  <c r="T224" i="2" s="1"/>
  <c r="Z224" i="2" s="1"/>
  <c r="E225" i="2" s="1"/>
  <c r="H225" i="2"/>
  <c r="M225" i="2" s="1"/>
  <c r="U225" i="2"/>
  <c r="V225" i="2" s="1"/>
  <c r="W225" i="2" s="1"/>
  <c r="X225" i="2" s="1"/>
  <c r="Y225" i="2" s="1"/>
  <c r="D422" i="2" l="1"/>
  <c r="B419" i="2"/>
  <c r="A420" i="2"/>
  <c r="G226" i="2"/>
  <c r="N225" i="2"/>
  <c r="O225" i="2" s="1"/>
  <c r="I225" i="2"/>
  <c r="K225" i="2" s="1"/>
  <c r="F225" i="2"/>
  <c r="L225" i="2" s="1"/>
  <c r="AJ225" i="2"/>
  <c r="AL225" i="2" s="1"/>
  <c r="D423" i="2" l="1"/>
  <c r="B420" i="2"/>
  <c r="A421" i="2"/>
  <c r="P225" i="2"/>
  <c r="Q225" i="2"/>
  <c r="R225" i="2" s="1"/>
  <c r="S225" i="2" s="1"/>
  <c r="T225" i="2" s="1"/>
  <c r="Z225" i="2" s="1"/>
  <c r="E226" i="2" s="1"/>
  <c r="H226" i="2"/>
  <c r="M226" i="2" s="1"/>
  <c r="U226" i="2"/>
  <c r="V226" i="2" s="1"/>
  <c r="W226" i="2" s="1"/>
  <c r="X226" i="2" s="1"/>
  <c r="Y226" i="2" s="1"/>
  <c r="D424" i="2" l="1"/>
  <c r="B421" i="2"/>
  <c r="A422" i="2"/>
  <c r="G227" i="2"/>
  <c r="N226" i="2"/>
  <c r="O226" i="2" s="1"/>
  <c r="I226" i="2"/>
  <c r="K226" i="2" s="1"/>
  <c r="F226" i="2"/>
  <c r="L226" i="2" s="1"/>
  <c r="AJ226" i="2"/>
  <c r="AL226" i="2" s="1"/>
  <c r="D425" i="2" l="1"/>
  <c r="B422" i="2"/>
  <c r="A423" i="2"/>
  <c r="Q226" i="2"/>
  <c r="R226" i="2" s="1"/>
  <c r="S226" i="2" s="1"/>
  <c r="T226" i="2" s="1"/>
  <c r="P226" i="2"/>
  <c r="Z226" i="2"/>
  <c r="E227" i="2" s="1"/>
  <c r="U227" i="2"/>
  <c r="V227" i="2" s="1"/>
  <c r="W227" i="2" s="1"/>
  <c r="X227" i="2" s="1"/>
  <c r="Y227" i="2" s="1"/>
  <c r="H227" i="2"/>
  <c r="M227" i="2" s="1"/>
  <c r="D426" i="2" l="1"/>
  <c r="B423" i="2"/>
  <c r="A424" i="2"/>
  <c r="G228" i="2"/>
  <c r="N227" i="2"/>
  <c r="O227" i="2" s="1"/>
  <c r="I227" i="2"/>
  <c r="K227" i="2" s="1"/>
  <c r="F227" i="2"/>
  <c r="L227" i="2" s="1"/>
  <c r="AJ227" i="2"/>
  <c r="AL227" i="2" s="1"/>
  <c r="D427" i="2" l="1"/>
  <c r="B424" i="2"/>
  <c r="A425" i="2"/>
  <c r="P227" i="2"/>
  <c r="Q227" i="2"/>
  <c r="R227" i="2" s="1"/>
  <c r="S227" i="2" s="1"/>
  <c r="T227" i="2" s="1"/>
  <c r="Z227" i="2" s="1"/>
  <c r="E228" i="2" s="1"/>
  <c r="H228" i="2"/>
  <c r="M228" i="2" s="1"/>
  <c r="U228" i="2"/>
  <c r="V228" i="2" s="1"/>
  <c r="W228" i="2" s="1"/>
  <c r="X228" i="2" s="1"/>
  <c r="Y228" i="2" s="1"/>
  <c r="D428" i="2" l="1"/>
  <c r="B425" i="2"/>
  <c r="A426" i="2"/>
  <c r="G229" i="2"/>
  <c r="N228" i="2"/>
  <c r="O228" i="2" s="1"/>
  <c r="I228" i="2"/>
  <c r="K228" i="2" s="1"/>
  <c r="F228" i="2"/>
  <c r="L228" i="2" s="1"/>
  <c r="AJ228" i="2"/>
  <c r="AL228" i="2" s="1"/>
  <c r="D429" i="2" l="1"/>
  <c r="B426" i="2"/>
  <c r="A427" i="2"/>
  <c r="Q228" i="2"/>
  <c r="R228" i="2" s="1"/>
  <c r="S228" i="2" s="1"/>
  <c r="T228" i="2" s="1"/>
  <c r="Z228" i="2" s="1"/>
  <c r="E229" i="2" s="1"/>
  <c r="P228" i="2"/>
  <c r="U229" i="2"/>
  <c r="V229" i="2" s="1"/>
  <c r="W229" i="2" s="1"/>
  <c r="X229" i="2" s="1"/>
  <c r="Y229" i="2" s="1"/>
  <c r="H229" i="2"/>
  <c r="M229" i="2" s="1"/>
  <c r="D430" i="2" l="1"/>
  <c r="B427" i="2"/>
  <c r="A428" i="2"/>
  <c r="G230" i="2"/>
  <c r="N229" i="2"/>
  <c r="O229" i="2" s="1"/>
  <c r="I229" i="2"/>
  <c r="K229" i="2" s="1"/>
  <c r="F229" i="2"/>
  <c r="L229" i="2" s="1"/>
  <c r="AJ229" i="2"/>
  <c r="AL229" i="2" s="1"/>
  <c r="D431" i="2" l="1"/>
  <c r="B428" i="2"/>
  <c r="A429" i="2"/>
  <c r="Q229" i="2"/>
  <c r="R229" i="2" s="1"/>
  <c r="S229" i="2" s="1"/>
  <c r="T229" i="2" s="1"/>
  <c r="P229" i="2"/>
  <c r="Z229" i="2"/>
  <c r="E230" i="2" s="1"/>
  <c r="U230" i="2"/>
  <c r="V230" i="2" s="1"/>
  <c r="W230" i="2" s="1"/>
  <c r="X230" i="2" s="1"/>
  <c r="Y230" i="2" s="1"/>
  <c r="H230" i="2"/>
  <c r="M230" i="2" s="1"/>
  <c r="D432" i="2" l="1"/>
  <c r="B429" i="2"/>
  <c r="A430" i="2"/>
  <c r="G231" i="2"/>
  <c r="N230" i="2"/>
  <c r="O230" i="2" s="1"/>
  <c r="I230" i="2"/>
  <c r="K230" i="2" s="1"/>
  <c r="F230" i="2"/>
  <c r="L230" i="2" s="1"/>
  <c r="AJ230" i="2"/>
  <c r="AL230" i="2" s="1"/>
  <c r="B430" i="2" l="1"/>
  <c r="A431" i="2"/>
  <c r="Q230" i="2"/>
  <c r="R230" i="2" s="1"/>
  <c r="S230" i="2" s="1"/>
  <c r="T230" i="2" s="1"/>
  <c r="P230" i="2"/>
  <c r="Z230" i="2"/>
  <c r="E231" i="2" s="1"/>
  <c r="U231" i="2"/>
  <c r="V231" i="2" s="1"/>
  <c r="W231" i="2" s="1"/>
  <c r="X231" i="2" s="1"/>
  <c r="Y231" i="2" s="1"/>
  <c r="H231" i="2"/>
  <c r="M231" i="2" s="1"/>
  <c r="B431" i="2" l="1"/>
  <c r="A432" i="2"/>
  <c r="G232" i="2"/>
  <c r="N231" i="2"/>
  <c r="O231" i="2" s="1"/>
  <c r="I231" i="2"/>
  <c r="K231" i="2" s="1"/>
  <c r="F231" i="2"/>
  <c r="L231" i="2" s="1"/>
  <c r="AJ231" i="2"/>
  <c r="AL231" i="2" s="1"/>
  <c r="B432" i="2" l="1"/>
  <c r="P231" i="2"/>
  <c r="Q231" i="2"/>
  <c r="R231" i="2" s="1"/>
  <c r="S231" i="2" s="1"/>
  <c r="T231" i="2" s="1"/>
  <c r="Z231" i="2" s="1"/>
  <c r="E232" i="2" s="1"/>
  <c r="H232" i="2"/>
  <c r="M232" i="2" s="1"/>
  <c r="U232" i="2"/>
  <c r="V232" i="2" s="1"/>
  <c r="W232" i="2" s="1"/>
  <c r="X232" i="2" s="1"/>
  <c r="Y232" i="2" s="1"/>
  <c r="G233" i="2" l="1"/>
  <c r="N232" i="2"/>
  <c r="O232" i="2" s="1"/>
  <c r="I232" i="2"/>
  <c r="K232" i="2" s="1"/>
  <c r="F232" i="2"/>
  <c r="L232" i="2" s="1"/>
  <c r="AJ232" i="2"/>
  <c r="AL232" i="2" s="1"/>
  <c r="Q232" i="2" l="1"/>
  <c r="R232" i="2" s="1"/>
  <c r="S232" i="2" s="1"/>
  <c r="T232" i="2" s="1"/>
  <c r="Z232" i="2" s="1"/>
  <c r="E233" i="2" s="1"/>
  <c r="P232" i="2"/>
  <c r="U233" i="2"/>
  <c r="V233" i="2" s="1"/>
  <c r="W233" i="2" s="1"/>
  <c r="X233" i="2" s="1"/>
  <c r="Y233" i="2" s="1"/>
  <c r="H233" i="2"/>
  <c r="M233" i="2" s="1"/>
  <c r="F233" i="2" l="1"/>
  <c r="L233" i="2" s="1"/>
  <c r="G234" i="2"/>
  <c r="I233" i="2"/>
  <c r="K233" i="2" s="1"/>
  <c r="N233" i="2"/>
  <c r="O233" i="2" s="1"/>
  <c r="AJ233" i="2"/>
  <c r="AL233" i="2" l="1"/>
  <c r="P233" i="2"/>
  <c r="Q233" i="2"/>
  <c r="R233" i="2" s="1"/>
  <c r="S233" i="2" s="1"/>
  <c r="T233" i="2" s="1"/>
  <c r="Z233" i="2" s="1"/>
  <c r="E234" i="2" s="1"/>
  <c r="U234" i="2"/>
  <c r="V234" i="2" s="1"/>
  <c r="W234" i="2" s="1"/>
  <c r="X234" i="2" s="1"/>
  <c r="Y234" i="2" s="1"/>
  <c r="H234" i="2"/>
  <c r="M234" i="2" s="1"/>
  <c r="N234" i="2" l="1"/>
  <c r="O234" i="2" s="1"/>
  <c r="I234" i="2"/>
  <c r="K234" i="2" s="1"/>
  <c r="F234" i="2"/>
  <c r="L234" i="2" s="1"/>
  <c r="G235" i="2"/>
  <c r="AJ234" i="2"/>
  <c r="AL234" i="2" l="1"/>
  <c r="U235" i="2"/>
  <c r="V235" i="2" s="1"/>
  <c r="W235" i="2" s="1"/>
  <c r="X235" i="2" s="1"/>
  <c r="Y235" i="2" s="1"/>
  <c r="H235" i="2"/>
  <c r="M235" i="2" s="1"/>
  <c r="P234" i="2"/>
  <c r="Q234" i="2"/>
  <c r="R234" i="2" s="1"/>
  <c r="S234" i="2" s="1"/>
  <c r="T234" i="2" s="1"/>
  <c r="Z234" i="2" s="1"/>
  <c r="E235" i="2" s="1"/>
  <c r="G236" i="2" l="1"/>
  <c r="N235" i="2"/>
  <c r="O235" i="2" s="1"/>
  <c r="I235" i="2"/>
  <c r="K235" i="2" s="1"/>
  <c r="F235" i="2"/>
  <c r="L235" i="2" s="1"/>
  <c r="AJ235" i="2"/>
  <c r="AL235" i="2" s="1"/>
  <c r="Q235" i="2" l="1"/>
  <c r="R235" i="2" s="1"/>
  <c r="S235" i="2" s="1"/>
  <c r="T235" i="2" s="1"/>
  <c r="Z235" i="2" s="1"/>
  <c r="E236" i="2" s="1"/>
  <c r="P235" i="2"/>
  <c r="U236" i="2"/>
  <c r="V236" i="2" s="1"/>
  <c r="W236" i="2" s="1"/>
  <c r="X236" i="2" s="1"/>
  <c r="Y236" i="2" s="1"/>
  <c r="H236" i="2"/>
  <c r="M236" i="2" s="1"/>
  <c r="G237" i="2" l="1"/>
  <c r="N236" i="2"/>
  <c r="O236" i="2" s="1"/>
  <c r="I236" i="2"/>
  <c r="K236" i="2" s="1"/>
  <c r="F236" i="2"/>
  <c r="L236" i="2" s="1"/>
  <c r="AJ236" i="2"/>
  <c r="AL236" i="2" s="1"/>
  <c r="Q236" i="2" l="1"/>
  <c r="R236" i="2" s="1"/>
  <c r="S236" i="2" s="1"/>
  <c r="T236" i="2" s="1"/>
  <c r="P236" i="2"/>
  <c r="Z236" i="2"/>
  <c r="E237" i="2" s="1"/>
  <c r="U237" i="2"/>
  <c r="V237" i="2" s="1"/>
  <c r="W237" i="2" s="1"/>
  <c r="X237" i="2" s="1"/>
  <c r="Y237" i="2" s="1"/>
  <c r="H237" i="2"/>
  <c r="M237" i="2" s="1"/>
  <c r="G238" i="2" l="1"/>
  <c r="N237" i="2"/>
  <c r="O237" i="2" s="1"/>
  <c r="I237" i="2"/>
  <c r="K237" i="2" s="1"/>
  <c r="F237" i="2"/>
  <c r="L237" i="2" s="1"/>
  <c r="AJ237" i="2"/>
  <c r="AL237" i="2" s="1"/>
  <c r="P237" i="2" l="1"/>
  <c r="Q237" i="2"/>
  <c r="R237" i="2" s="1"/>
  <c r="S237" i="2" s="1"/>
  <c r="T237" i="2" s="1"/>
  <c r="Z237" i="2" s="1"/>
  <c r="E238" i="2" s="1"/>
  <c r="H238" i="2"/>
  <c r="M238" i="2" s="1"/>
  <c r="U238" i="2"/>
  <c r="V238" i="2" s="1"/>
  <c r="W238" i="2" s="1"/>
  <c r="X238" i="2" s="1"/>
  <c r="Y238" i="2" s="1"/>
  <c r="G239" i="2" l="1"/>
  <c r="N238" i="2"/>
  <c r="O238" i="2" s="1"/>
  <c r="I238" i="2"/>
  <c r="K238" i="2" s="1"/>
  <c r="F238" i="2"/>
  <c r="L238" i="2" s="1"/>
  <c r="AJ238" i="2"/>
  <c r="AL238" i="2" s="1"/>
  <c r="Q238" i="2" l="1"/>
  <c r="R238" i="2" s="1"/>
  <c r="S238" i="2" s="1"/>
  <c r="T238" i="2" s="1"/>
  <c r="P238" i="2"/>
  <c r="Z238" i="2"/>
  <c r="E239" i="2" s="1"/>
  <c r="U239" i="2"/>
  <c r="V239" i="2" s="1"/>
  <c r="W239" i="2" s="1"/>
  <c r="X239" i="2" s="1"/>
  <c r="Y239" i="2" s="1"/>
  <c r="H239" i="2"/>
  <c r="M239" i="2" s="1"/>
  <c r="G240" i="2" l="1"/>
  <c r="N239" i="2"/>
  <c r="O239" i="2" s="1"/>
  <c r="I239" i="2"/>
  <c r="K239" i="2" s="1"/>
  <c r="F239" i="2"/>
  <c r="L239" i="2" s="1"/>
  <c r="AJ239" i="2"/>
  <c r="AL239" i="2" s="1"/>
  <c r="H240" i="2" l="1"/>
  <c r="M240" i="2" s="1"/>
  <c r="U240" i="2"/>
  <c r="V240" i="2" s="1"/>
  <c r="W240" i="2" s="1"/>
  <c r="X240" i="2" s="1"/>
  <c r="Y240" i="2" s="1"/>
  <c r="P239" i="2"/>
  <c r="Q239" i="2"/>
  <c r="R239" i="2" s="1"/>
  <c r="S239" i="2" s="1"/>
  <c r="T239" i="2" s="1"/>
  <c r="Z239" i="2" s="1"/>
  <c r="E240" i="2" s="1"/>
  <c r="G241" i="2" l="1"/>
  <c r="N240" i="2"/>
  <c r="O240" i="2" s="1"/>
  <c r="I240" i="2"/>
  <c r="K240" i="2" s="1"/>
  <c r="F240" i="2"/>
  <c r="L240" i="2" s="1"/>
  <c r="AJ240" i="2"/>
  <c r="AL240" i="2" s="1"/>
  <c r="Q240" i="2" l="1"/>
  <c r="R240" i="2" s="1"/>
  <c r="S240" i="2" s="1"/>
  <c r="T240" i="2" s="1"/>
  <c r="Z240" i="2" s="1"/>
  <c r="E241" i="2" s="1"/>
  <c r="P240" i="2"/>
  <c r="U241" i="2"/>
  <c r="V241" i="2" s="1"/>
  <c r="W241" i="2" s="1"/>
  <c r="X241" i="2" s="1"/>
  <c r="Y241" i="2" s="1"/>
  <c r="H241" i="2"/>
  <c r="M241" i="2" s="1"/>
  <c r="G242" i="2" l="1"/>
  <c r="N241" i="2"/>
  <c r="O241" i="2" s="1"/>
  <c r="I241" i="2"/>
  <c r="K241" i="2" s="1"/>
  <c r="F241" i="2"/>
  <c r="L241" i="2" s="1"/>
  <c r="AJ241" i="2"/>
  <c r="AL241" i="2" s="1"/>
  <c r="Q241" i="2" l="1"/>
  <c r="R241" i="2" s="1"/>
  <c r="S241" i="2" s="1"/>
  <c r="T241" i="2" s="1"/>
  <c r="Z241" i="2" s="1"/>
  <c r="E242" i="2" s="1"/>
  <c r="P241" i="2"/>
  <c r="U242" i="2"/>
  <c r="V242" i="2" s="1"/>
  <c r="W242" i="2" s="1"/>
  <c r="X242" i="2" s="1"/>
  <c r="Y242" i="2" s="1"/>
  <c r="H242" i="2"/>
  <c r="M242" i="2" s="1"/>
  <c r="I242" i="2" l="1"/>
  <c r="K242" i="2" s="1"/>
  <c r="F242" i="2"/>
  <c r="L242" i="2" s="1"/>
  <c r="G243" i="2"/>
  <c r="N242" i="2"/>
  <c r="O242" i="2" s="1"/>
  <c r="AJ242" i="2"/>
  <c r="AL242" i="2" s="1"/>
  <c r="Q242" i="2" l="1"/>
  <c r="R242" i="2" s="1"/>
  <c r="S242" i="2" s="1"/>
  <c r="T242" i="2" s="1"/>
  <c r="P242" i="2"/>
  <c r="U243" i="2"/>
  <c r="V243" i="2" s="1"/>
  <c r="W243" i="2" s="1"/>
  <c r="X243" i="2" s="1"/>
  <c r="Y243" i="2" s="1"/>
  <c r="H243" i="2"/>
  <c r="M243" i="2" s="1"/>
  <c r="Z242" i="2"/>
  <c r="E243" i="2" s="1"/>
  <c r="I243" i="2" l="1"/>
  <c r="K243" i="2" s="1"/>
  <c r="F243" i="2"/>
  <c r="L243" i="2" s="1"/>
  <c r="G244" i="2"/>
  <c r="N243" i="2"/>
  <c r="O243" i="2" s="1"/>
  <c r="AJ243" i="2"/>
  <c r="AL243" i="2" s="1"/>
  <c r="P243" i="2" l="1"/>
  <c r="Q243" i="2"/>
  <c r="R243" i="2" s="1"/>
  <c r="S243" i="2" s="1"/>
  <c r="T243" i="2" s="1"/>
  <c r="Z243" i="2" s="1"/>
  <c r="E244" i="2" s="1"/>
  <c r="H244" i="2"/>
  <c r="M244" i="2" s="1"/>
  <c r="U244" i="2"/>
  <c r="V244" i="2" s="1"/>
  <c r="W244" i="2" s="1"/>
  <c r="X244" i="2" s="1"/>
  <c r="Y244" i="2" s="1"/>
  <c r="I244" i="2" l="1"/>
  <c r="K244" i="2" s="1"/>
  <c r="F244" i="2"/>
  <c r="L244" i="2" s="1"/>
  <c r="G245" i="2"/>
  <c r="N244" i="2"/>
  <c r="O244" i="2" s="1"/>
  <c r="AJ244" i="2"/>
  <c r="AL244" i="2" s="1"/>
  <c r="P244" i="2" l="1"/>
  <c r="Q244" i="2"/>
  <c r="R244" i="2" s="1"/>
  <c r="S244" i="2" s="1"/>
  <c r="T244" i="2" s="1"/>
  <c r="Z244" i="2" s="1"/>
  <c r="E245" i="2" s="1"/>
  <c r="H245" i="2"/>
  <c r="M245" i="2" s="1"/>
  <c r="U245" i="2"/>
  <c r="V245" i="2" s="1"/>
  <c r="W245" i="2" s="1"/>
  <c r="X245" i="2" s="1"/>
  <c r="Y245" i="2" s="1"/>
  <c r="G246" i="2" l="1"/>
  <c r="N245" i="2"/>
  <c r="O245" i="2" s="1"/>
  <c r="I245" i="2"/>
  <c r="K245" i="2" s="1"/>
  <c r="F245" i="2"/>
  <c r="L245" i="2" s="1"/>
  <c r="AJ245" i="2"/>
  <c r="AL245" i="2" s="1"/>
  <c r="P245" i="2" l="1"/>
  <c r="Q245" i="2"/>
  <c r="R245" i="2" s="1"/>
  <c r="S245" i="2" s="1"/>
  <c r="T245" i="2" s="1"/>
  <c r="Z245" i="2" s="1"/>
  <c r="E246" i="2" s="1"/>
  <c r="H246" i="2"/>
  <c r="M246" i="2" s="1"/>
  <c r="U246" i="2"/>
  <c r="V246" i="2" s="1"/>
  <c r="W246" i="2" s="1"/>
  <c r="X246" i="2" s="1"/>
  <c r="Y246" i="2" s="1"/>
  <c r="G247" i="2" l="1"/>
  <c r="N246" i="2"/>
  <c r="O246" i="2" s="1"/>
  <c r="F246" i="2"/>
  <c r="L246" i="2" s="1"/>
  <c r="I246" i="2"/>
  <c r="K246" i="2" s="1"/>
  <c r="AJ246" i="2"/>
  <c r="Q246" i="2" l="1"/>
  <c r="R246" i="2" s="1"/>
  <c r="S246" i="2" s="1"/>
  <c r="T246" i="2" s="1"/>
  <c r="Z246" i="2" s="1"/>
  <c r="E247" i="2" s="1"/>
  <c r="P246" i="2"/>
  <c r="AL246" i="2"/>
  <c r="U247" i="2"/>
  <c r="V247" i="2" s="1"/>
  <c r="W247" i="2" s="1"/>
  <c r="X247" i="2" s="1"/>
  <c r="Y247" i="2" s="1"/>
  <c r="H247" i="2"/>
  <c r="M247" i="2" s="1"/>
  <c r="G248" i="2" l="1"/>
  <c r="N247" i="2"/>
  <c r="O247" i="2" s="1"/>
  <c r="I247" i="2"/>
  <c r="K247" i="2" s="1"/>
  <c r="F247" i="2"/>
  <c r="L247" i="2" s="1"/>
  <c r="AJ247" i="2"/>
  <c r="AL247" i="2" s="1"/>
  <c r="Q247" i="2" l="1"/>
  <c r="R247" i="2" s="1"/>
  <c r="S247" i="2" s="1"/>
  <c r="T247" i="2" s="1"/>
  <c r="Z247" i="2" s="1"/>
  <c r="E248" i="2" s="1"/>
  <c r="P247" i="2"/>
  <c r="U248" i="2"/>
  <c r="V248" i="2" s="1"/>
  <c r="W248" i="2" s="1"/>
  <c r="X248" i="2" s="1"/>
  <c r="Y248" i="2" s="1"/>
  <c r="H248" i="2"/>
  <c r="M248" i="2" s="1"/>
  <c r="F248" i="2" l="1"/>
  <c r="L248" i="2" s="1"/>
  <c r="G249" i="2"/>
  <c r="N248" i="2"/>
  <c r="O248" i="2" s="1"/>
  <c r="I248" i="2"/>
  <c r="K248" i="2" s="1"/>
  <c r="AJ248" i="2"/>
  <c r="AL248" i="2" l="1"/>
  <c r="H249" i="2"/>
  <c r="M249" i="2" s="1"/>
  <c r="U249" i="2"/>
  <c r="V249" i="2" s="1"/>
  <c r="W249" i="2" s="1"/>
  <c r="X249" i="2" s="1"/>
  <c r="Y249" i="2" s="1"/>
  <c r="P248" i="2"/>
  <c r="Q248" i="2"/>
  <c r="R248" i="2" s="1"/>
  <c r="S248" i="2" s="1"/>
  <c r="T248" i="2" s="1"/>
  <c r="Z248" i="2" s="1"/>
  <c r="E249" i="2" s="1"/>
  <c r="I249" i="2" l="1"/>
  <c r="K249" i="2" s="1"/>
  <c r="G250" i="2"/>
  <c r="N249" i="2"/>
  <c r="O249" i="2" s="1"/>
  <c r="F249" i="2"/>
  <c r="L249" i="2" s="1"/>
  <c r="AJ249" i="2"/>
  <c r="AL249" i="2" s="1"/>
  <c r="H250" i="2" l="1"/>
  <c r="M250" i="2" s="1"/>
  <c r="U250" i="2"/>
  <c r="V250" i="2" s="1"/>
  <c r="W250" i="2" s="1"/>
  <c r="X250" i="2" s="1"/>
  <c r="Y250" i="2" s="1"/>
  <c r="P249" i="2"/>
  <c r="Q249" i="2"/>
  <c r="R249" i="2" s="1"/>
  <c r="S249" i="2" s="1"/>
  <c r="T249" i="2" s="1"/>
  <c r="Z249" i="2" s="1"/>
  <c r="E250" i="2" s="1"/>
  <c r="I250" i="2" l="1"/>
  <c r="K250" i="2" s="1"/>
  <c r="F250" i="2"/>
  <c r="L250" i="2" s="1"/>
  <c r="G251" i="2"/>
  <c r="N250" i="2"/>
  <c r="O250" i="2" s="1"/>
  <c r="AJ250" i="2"/>
  <c r="AL250" i="2" s="1"/>
  <c r="Q250" i="2" l="1"/>
  <c r="R250" i="2" s="1"/>
  <c r="S250" i="2" s="1"/>
  <c r="T250" i="2" s="1"/>
  <c r="P250" i="2"/>
  <c r="U251" i="2"/>
  <c r="V251" i="2" s="1"/>
  <c r="W251" i="2" s="1"/>
  <c r="X251" i="2" s="1"/>
  <c r="Y251" i="2" s="1"/>
  <c r="H251" i="2"/>
  <c r="M251" i="2" s="1"/>
  <c r="Z250" i="2"/>
  <c r="E251" i="2" s="1"/>
  <c r="I251" i="2" l="1"/>
  <c r="K251" i="2" s="1"/>
  <c r="G252" i="2"/>
  <c r="N251" i="2"/>
  <c r="O251" i="2" s="1"/>
  <c r="F251" i="2"/>
  <c r="L251" i="2" s="1"/>
  <c r="AJ251" i="2"/>
  <c r="AL251" i="2" s="1"/>
  <c r="U252" i="2" l="1"/>
  <c r="V252" i="2" s="1"/>
  <c r="W252" i="2" s="1"/>
  <c r="X252" i="2" s="1"/>
  <c r="Y252" i="2" s="1"/>
  <c r="H252" i="2"/>
  <c r="M252" i="2" s="1"/>
  <c r="Q251" i="2"/>
  <c r="R251" i="2" s="1"/>
  <c r="S251" i="2" s="1"/>
  <c r="T251" i="2" s="1"/>
  <c r="Z251" i="2" s="1"/>
  <c r="E252" i="2" s="1"/>
  <c r="P251" i="2"/>
  <c r="G253" i="2" l="1"/>
  <c r="N252" i="2"/>
  <c r="O252" i="2" s="1"/>
  <c r="I252" i="2"/>
  <c r="K252" i="2" s="1"/>
  <c r="F252" i="2"/>
  <c r="L252" i="2" s="1"/>
  <c r="AJ252" i="2"/>
  <c r="AL252" i="2" s="1"/>
  <c r="P252" i="2" l="1"/>
  <c r="Q252" i="2"/>
  <c r="R252" i="2" s="1"/>
  <c r="S252" i="2" s="1"/>
  <c r="T252" i="2" s="1"/>
  <c r="Z252" i="2" s="1"/>
  <c r="E253" i="2" s="1"/>
  <c r="H253" i="2"/>
  <c r="M253" i="2" s="1"/>
  <c r="U253" i="2"/>
  <c r="V253" i="2" s="1"/>
  <c r="W253" i="2" s="1"/>
  <c r="X253" i="2" s="1"/>
  <c r="Y253" i="2" s="1"/>
  <c r="F253" i="2" l="1"/>
  <c r="L253" i="2" s="1"/>
  <c r="G254" i="2"/>
  <c r="N253" i="2"/>
  <c r="O253" i="2" s="1"/>
  <c r="I253" i="2"/>
  <c r="K253" i="2" s="1"/>
  <c r="AJ253" i="2"/>
  <c r="AL253" i="2" l="1"/>
  <c r="H254" i="2"/>
  <c r="M254" i="2" s="1"/>
  <c r="U254" i="2"/>
  <c r="V254" i="2" s="1"/>
  <c r="W254" i="2" s="1"/>
  <c r="X254" i="2" s="1"/>
  <c r="Y254" i="2" s="1"/>
  <c r="P253" i="2"/>
  <c r="Q253" i="2"/>
  <c r="R253" i="2" s="1"/>
  <c r="S253" i="2" s="1"/>
  <c r="T253" i="2" s="1"/>
  <c r="Z253" i="2" s="1"/>
  <c r="E254" i="2" s="1"/>
  <c r="I254" i="2" l="1"/>
  <c r="K254" i="2" s="1"/>
  <c r="F254" i="2"/>
  <c r="L254" i="2" s="1"/>
  <c r="G255" i="2"/>
  <c r="N254" i="2"/>
  <c r="O254" i="2" s="1"/>
  <c r="AJ254" i="2"/>
  <c r="AL254" i="2" s="1"/>
  <c r="P254" i="2" l="1"/>
  <c r="Q254" i="2"/>
  <c r="R254" i="2" s="1"/>
  <c r="S254" i="2" s="1"/>
  <c r="T254" i="2" s="1"/>
  <c r="Z254" i="2" s="1"/>
  <c r="E255" i="2" s="1"/>
  <c r="U255" i="2"/>
  <c r="V255" i="2" s="1"/>
  <c r="W255" i="2" s="1"/>
  <c r="X255" i="2" s="1"/>
  <c r="Y255" i="2" s="1"/>
  <c r="H255" i="2"/>
  <c r="M255" i="2" s="1"/>
  <c r="G256" i="2" l="1"/>
  <c r="N255" i="2"/>
  <c r="O255" i="2" s="1"/>
  <c r="I255" i="2"/>
  <c r="K255" i="2" s="1"/>
  <c r="F255" i="2"/>
  <c r="L255" i="2" s="1"/>
  <c r="AJ255" i="2"/>
  <c r="AL255" i="2" s="1"/>
  <c r="Q255" i="2" l="1"/>
  <c r="R255" i="2" s="1"/>
  <c r="S255" i="2" s="1"/>
  <c r="T255" i="2" s="1"/>
  <c r="P255" i="2"/>
  <c r="Z255" i="2"/>
  <c r="E256" i="2" s="1"/>
  <c r="U256" i="2"/>
  <c r="V256" i="2" s="1"/>
  <c r="W256" i="2" s="1"/>
  <c r="X256" i="2" s="1"/>
  <c r="Y256" i="2" s="1"/>
  <c r="H256" i="2"/>
  <c r="M256" i="2" s="1"/>
  <c r="G257" i="2" l="1"/>
  <c r="N256" i="2"/>
  <c r="O256" i="2" s="1"/>
  <c r="F256" i="2"/>
  <c r="L256" i="2" s="1"/>
  <c r="I256" i="2"/>
  <c r="K256" i="2" s="1"/>
  <c r="AJ256" i="2"/>
  <c r="AL256" i="2" l="1"/>
  <c r="Q256" i="2"/>
  <c r="R256" i="2" s="1"/>
  <c r="S256" i="2" s="1"/>
  <c r="T256" i="2" s="1"/>
  <c r="Z256" i="2" s="1"/>
  <c r="E257" i="2" s="1"/>
  <c r="P256" i="2"/>
  <c r="U257" i="2"/>
  <c r="V257" i="2" s="1"/>
  <c r="W257" i="2" s="1"/>
  <c r="X257" i="2" s="1"/>
  <c r="Y257" i="2" s="1"/>
  <c r="H257" i="2"/>
  <c r="M257" i="2" s="1"/>
  <c r="G258" i="2" l="1"/>
  <c r="N257" i="2"/>
  <c r="O257" i="2" s="1"/>
  <c r="F257" i="2"/>
  <c r="L257" i="2" s="1"/>
  <c r="I257" i="2"/>
  <c r="K257" i="2" s="1"/>
  <c r="AJ257" i="2"/>
  <c r="AL257" i="2" l="1"/>
  <c r="P257" i="2"/>
  <c r="Q257" i="2"/>
  <c r="R257" i="2" s="1"/>
  <c r="S257" i="2" s="1"/>
  <c r="T257" i="2" s="1"/>
  <c r="Z257" i="2" s="1"/>
  <c r="E258" i="2" s="1"/>
  <c r="U258" i="2"/>
  <c r="V258" i="2" s="1"/>
  <c r="W258" i="2" s="1"/>
  <c r="X258" i="2" s="1"/>
  <c r="Y258" i="2" s="1"/>
  <c r="H258" i="2"/>
  <c r="M258" i="2" s="1"/>
  <c r="G259" i="2" l="1"/>
  <c r="N258" i="2"/>
  <c r="O258" i="2" s="1"/>
  <c r="F258" i="2"/>
  <c r="L258" i="2" s="1"/>
  <c r="I258" i="2"/>
  <c r="K258" i="2" s="1"/>
  <c r="AJ258" i="2"/>
  <c r="P258" i="2" l="1"/>
  <c r="Q258" i="2"/>
  <c r="R258" i="2" s="1"/>
  <c r="S258" i="2" s="1"/>
  <c r="T258" i="2" s="1"/>
  <c r="Z258" i="2" s="1"/>
  <c r="E259" i="2" s="1"/>
  <c r="AL258" i="2"/>
  <c r="U259" i="2"/>
  <c r="V259" i="2" s="1"/>
  <c r="W259" i="2" s="1"/>
  <c r="X259" i="2" s="1"/>
  <c r="Y259" i="2" s="1"/>
  <c r="H259" i="2"/>
  <c r="M259" i="2" s="1"/>
  <c r="G260" i="2" l="1"/>
  <c r="N259" i="2"/>
  <c r="O259" i="2" s="1"/>
  <c r="F259" i="2"/>
  <c r="L259" i="2" s="1"/>
  <c r="I259" i="2"/>
  <c r="K259" i="2" s="1"/>
  <c r="AJ259" i="2"/>
  <c r="P259" i="2" l="1"/>
  <c r="Q259" i="2"/>
  <c r="R259" i="2" s="1"/>
  <c r="S259" i="2" s="1"/>
  <c r="T259" i="2" s="1"/>
  <c r="Z259" i="2" s="1"/>
  <c r="E260" i="2" s="1"/>
  <c r="AL259" i="2"/>
  <c r="H260" i="2"/>
  <c r="M260" i="2" s="1"/>
  <c r="U260" i="2"/>
  <c r="V260" i="2" s="1"/>
  <c r="W260" i="2" s="1"/>
  <c r="X260" i="2" s="1"/>
  <c r="Y260" i="2" s="1"/>
  <c r="G261" i="2" l="1"/>
  <c r="N260" i="2"/>
  <c r="O260" i="2" s="1"/>
  <c r="I260" i="2"/>
  <c r="K260" i="2" s="1"/>
  <c r="F260" i="2"/>
  <c r="L260" i="2" s="1"/>
  <c r="AJ260" i="2"/>
  <c r="AL260" i="2" s="1"/>
  <c r="P260" i="2" l="1"/>
  <c r="Q260" i="2"/>
  <c r="R260" i="2" s="1"/>
  <c r="S260" i="2" s="1"/>
  <c r="T260" i="2" s="1"/>
  <c r="Z260" i="2" s="1"/>
  <c r="E261" i="2" s="1"/>
  <c r="H261" i="2"/>
  <c r="M261" i="2" s="1"/>
  <c r="U261" i="2"/>
  <c r="V261" i="2" s="1"/>
  <c r="W261" i="2" s="1"/>
  <c r="X261" i="2" s="1"/>
  <c r="Y261" i="2" s="1"/>
  <c r="G262" i="2" l="1"/>
  <c r="N261" i="2"/>
  <c r="O261" i="2" s="1"/>
  <c r="I261" i="2"/>
  <c r="K261" i="2" s="1"/>
  <c r="F261" i="2"/>
  <c r="L261" i="2" s="1"/>
  <c r="AJ261" i="2"/>
  <c r="AL261" i="2" s="1"/>
  <c r="P261" i="2" l="1"/>
  <c r="Q261" i="2"/>
  <c r="R261" i="2" s="1"/>
  <c r="S261" i="2" s="1"/>
  <c r="T261" i="2" s="1"/>
  <c r="Z261" i="2" s="1"/>
  <c r="E262" i="2" s="1"/>
  <c r="H262" i="2"/>
  <c r="M262" i="2" s="1"/>
  <c r="U262" i="2"/>
  <c r="V262" i="2" s="1"/>
  <c r="W262" i="2" s="1"/>
  <c r="X262" i="2" s="1"/>
  <c r="Y262" i="2" s="1"/>
  <c r="G263" i="2" l="1"/>
  <c r="N262" i="2"/>
  <c r="O262" i="2" s="1"/>
  <c r="F262" i="2"/>
  <c r="L262" i="2" s="1"/>
  <c r="I262" i="2"/>
  <c r="K262" i="2" s="1"/>
  <c r="AJ262" i="2"/>
  <c r="Q262" i="2" l="1"/>
  <c r="R262" i="2" s="1"/>
  <c r="S262" i="2" s="1"/>
  <c r="T262" i="2" s="1"/>
  <c r="Z262" i="2" s="1"/>
  <c r="E263" i="2" s="1"/>
  <c r="P262" i="2"/>
  <c r="AL262" i="2"/>
  <c r="U263" i="2"/>
  <c r="V263" i="2" s="1"/>
  <c r="W263" i="2" s="1"/>
  <c r="X263" i="2" s="1"/>
  <c r="Y263" i="2" s="1"/>
  <c r="H263" i="2"/>
  <c r="M263" i="2" s="1"/>
  <c r="G264" i="2" l="1"/>
  <c r="N263" i="2"/>
  <c r="O263" i="2" s="1"/>
  <c r="I263" i="2"/>
  <c r="K263" i="2" s="1"/>
  <c r="F263" i="2"/>
  <c r="L263" i="2" s="1"/>
  <c r="AJ263" i="2"/>
  <c r="AL263" i="2" s="1"/>
  <c r="P263" i="2" l="1"/>
  <c r="Q263" i="2"/>
  <c r="R263" i="2" s="1"/>
  <c r="S263" i="2" s="1"/>
  <c r="T263" i="2" s="1"/>
  <c r="Z263" i="2" s="1"/>
  <c r="E264" i="2" s="1"/>
  <c r="H264" i="2"/>
  <c r="M264" i="2" s="1"/>
  <c r="U264" i="2"/>
  <c r="V264" i="2" s="1"/>
  <c r="W264" i="2" s="1"/>
  <c r="X264" i="2" s="1"/>
  <c r="Y264" i="2" s="1"/>
  <c r="G265" i="2" l="1"/>
  <c r="N264" i="2"/>
  <c r="O264" i="2" s="1"/>
  <c r="I264" i="2"/>
  <c r="K264" i="2" s="1"/>
  <c r="F264" i="2"/>
  <c r="L264" i="2" s="1"/>
  <c r="AJ264" i="2"/>
  <c r="AL264" i="2" s="1"/>
  <c r="P264" i="2" l="1"/>
  <c r="Q264" i="2"/>
  <c r="R264" i="2" s="1"/>
  <c r="S264" i="2" s="1"/>
  <c r="T264" i="2" s="1"/>
  <c r="Z264" i="2" s="1"/>
  <c r="E265" i="2" s="1"/>
  <c r="U265" i="2"/>
  <c r="V265" i="2" s="1"/>
  <c r="W265" i="2" s="1"/>
  <c r="X265" i="2" s="1"/>
  <c r="Y265" i="2" s="1"/>
  <c r="H265" i="2"/>
  <c r="M265" i="2" s="1"/>
  <c r="I265" i="2" l="1"/>
  <c r="K265" i="2" s="1"/>
  <c r="F265" i="2"/>
  <c r="L265" i="2" s="1"/>
  <c r="G266" i="2"/>
  <c r="N265" i="2"/>
  <c r="O265" i="2" s="1"/>
  <c r="AJ265" i="2"/>
  <c r="AL265" i="2" s="1"/>
  <c r="P265" i="2" l="1"/>
  <c r="Q265" i="2"/>
  <c r="R265" i="2" s="1"/>
  <c r="S265" i="2" s="1"/>
  <c r="T265" i="2" s="1"/>
  <c r="Z265" i="2" s="1"/>
  <c r="E266" i="2" s="1"/>
  <c r="H266" i="2"/>
  <c r="M266" i="2" s="1"/>
  <c r="U266" i="2"/>
  <c r="V266" i="2" s="1"/>
  <c r="W266" i="2" s="1"/>
  <c r="X266" i="2" s="1"/>
  <c r="Y266" i="2" s="1"/>
  <c r="I266" i="2" l="1"/>
  <c r="K266" i="2" s="1"/>
  <c r="F266" i="2"/>
  <c r="L266" i="2" s="1"/>
  <c r="G267" i="2"/>
  <c r="N266" i="2"/>
  <c r="O266" i="2" s="1"/>
  <c r="AJ266" i="2"/>
  <c r="AL266" i="2" s="1"/>
  <c r="P266" i="2" l="1"/>
  <c r="Q266" i="2"/>
  <c r="R266" i="2" s="1"/>
  <c r="S266" i="2" s="1"/>
  <c r="T266" i="2" s="1"/>
  <c r="Z266" i="2" s="1"/>
  <c r="E267" i="2" s="1"/>
  <c r="H267" i="2"/>
  <c r="M267" i="2" s="1"/>
  <c r="U267" i="2"/>
  <c r="V267" i="2" s="1"/>
  <c r="W267" i="2" s="1"/>
  <c r="X267" i="2" s="1"/>
  <c r="Y267" i="2" s="1"/>
  <c r="I267" i="2" l="1"/>
  <c r="K267" i="2" s="1"/>
  <c r="F267" i="2"/>
  <c r="L267" i="2" s="1"/>
  <c r="G268" i="2"/>
  <c r="N267" i="2"/>
  <c r="O267" i="2" s="1"/>
  <c r="AJ267" i="2"/>
  <c r="AL267" i="2" s="1"/>
  <c r="P267" i="2" l="1"/>
  <c r="Q267" i="2"/>
  <c r="R267" i="2" s="1"/>
  <c r="S267" i="2" s="1"/>
  <c r="T267" i="2" s="1"/>
  <c r="Z267" i="2" s="1"/>
  <c r="E268" i="2" s="1"/>
  <c r="H268" i="2"/>
  <c r="M268" i="2" s="1"/>
  <c r="U268" i="2"/>
  <c r="V268" i="2" s="1"/>
  <c r="W268" i="2" s="1"/>
  <c r="X268" i="2" s="1"/>
  <c r="Y268" i="2" s="1"/>
  <c r="N268" i="2" l="1"/>
  <c r="O268" i="2" s="1"/>
  <c r="I268" i="2"/>
  <c r="K268" i="2" s="1"/>
  <c r="F268" i="2"/>
  <c r="L268" i="2" s="1"/>
  <c r="G269" i="2"/>
  <c r="AJ268" i="2"/>
  <c r="AL268" i="2" l="1"/>
  <c r="H269" i="2"/>
  <c r="M269" i="2" s="1"/>
  <c r="U269" i="2"/>
  <c r="V269" i="2" s="1"/>
  <c r="W269" i="2" s="1"/>
  <c r="X269" i="2" s="1"/>
  <c r="Y269" i="2" s="1"/>
  <c r="P268" i="2"/>
  <c r="Q268" i="2"/>
  <c r="R268" i="2" s="1"/>
  <c r="S268" i="2" s="1"/>
  <c r="T268" i="2" s="1"/>
  <c r="Z268" i="2" s="1"/>
  <c r="E269" i="2" s="1"/>
  <c r="F269" i="2" l="1"/>
  <c r="L269" i="2" s="1"/>
  <c r="G270" i="2"/>
  <c r="N269" i="2"/>
  <c r="O269" i="2" s="1"/>
  <c r="I269" i="2"/>
  <c r="K269" i="2" s="1"/>
  <c r="AJ269" i="2"/>
  <c r="AL269" i="2" l="1"/>
  <c r="H270" i="2"/>
  <c r="M270" i="2" s="1"/>
  <c r="U270" i="2"/>
  <c r="V270" i="2" s="1"/>
  <c r="W270" i="2" s="1"/>
  <c r="X270" i="2" s="1"/>
  <c r="Y270" i="2" s="1"/>
  <c r="P269" i="2"/>
  <c r="Q269" i="2"/>
  <c r="R269" i="2" s="1"/>
  <c r="S269" i="2" s="1"/>
  <c r="T269" i="2" s="1"/>
  <c r="Z269" i="2" s="1"/>
  <c r="E270" i="2" s="1"/>
  <c r="I270" i="2" l="1"/>
  <c r="K270" i="2" s="1"/>
  <c r="F270" i="2"/>
  <c r="L270" i="2" s="1"/>
  <c r="G271" i="2"/>
  <c r="N270" i="2"/>
  <c r="O270" i="2" s="1"/>
  <c r="AJ270" i="2"/>
  <c r="AL270" i="2" s="1"/>
  <c r="P270" i="2" l="1"/>
  <c r="Q270" i="2"/>
  <c r="R270" i="2" s="1"/>
  <c r="S270" i="2" s="1"/>
  <c r="T270" i="2" s="1"/>
  <c r="Z270" i="2" s="1"/>
  <c r="E271" i="2" s="1"/>
  <c r="H271" i="2"/>
  <c r="M271" i="2" s="1"/>
  <c r="U271" i="2"/>
  <c r="V271" i="2" s="1"/>
  <c r="W271" i="2" s="1"/>
  <c r="X271" i="2" s="1"/>
  <c r="Y271" i="2" s="1"/>
  <c r="G272" i="2" l="1"/>
  <c r="N271" i="2"/>
  <c r="O271" i="2" s="1"/>
  <c r="I271" i="2"/>
  <c r="K271" i="2" s="1"/>
  <c r="F271" i="2"/>
  <c r="L271" i="2" s="1"/>
  <c r="AJ271" i="2"/>
  <c r="AL271" i="2" s="1"/>
  <c r="P271" i="2" l="1"/>
  <c r="Q271" i="2"/>
  <c r="R271" i="2" s="1"/>
  <c r="S271" i="2" s="1"/>
  <c r="T271" i="2" s="1"/>
  <c r="Z271" i="2" s="1"/>
  <c r="E272" i="2" s="1"/>
  <c r="H272" i="2"/>
  <c r="M272" i="2" s="1"/>
  <c r="U272" i="2"/>
  <c r="V272" i="2" s="1"/>
  <c r="W272" i="2" s="1"/>
  <c r="X272" i="2" s="1"/>
  <c r="Y272" i="2" s="1"/>
  <c r="F272" i="2" l="1"/>
  <c r="L272" i="2" s="1"/>
  <c r="G273" i="2"/>
  <c r="N272" i="2"/>
  <c r="O272" i="2" s="1"/>
  <c r="I272" i="2"/>
  <c r="K272" i="2" s="1"/>
  <c r="AJ272" i="2"/>
  <c r="AL272" i="2" l="1"/>
  <c r="H273" i="2"/>
  <c r="M273" i="2" s="1"/>
  <c r="U273" i="2"/>
  <c r="V273" i="2" s="1"/>
  <c r="W273" i="2" s="1"/>
  <c r="X273" i="2" s="1"/>
  <c r="Y273" i="2" s="1"/>
  <c r="P272" i="2"/>
  <c r="Q272" i="2"/>
  <c r="R272" i="2" s="1"/>
  <c r="S272" i="2" s="1"/>
  <c r="T272" i="2" s="1"/>
  <c r="Z272" i="2" s="1"/>
  <c r="E273" i="2" s="1"/>
  <c r="I273" i="2" l="1"/>
  <c r="K273" i="2" s="1"/>
  <c r="G274" i="2"/>
  <c r="N273" i="2"/>
  <c r="O273" i="2" s="1"/>
  <c r="F273" i="2"/>
  <c r="L273" i="2" s="1"/>
  <c r="AJ273" i="2"/>
  <c r="AL273" i="2" s="1"/>
  <c r="H274" i="2" l="1"/>
  <c r="M274" i="2" s="1"/>
  <c r="U274" i="2"/>
  <c r="V274" i="2" s="1"/>
  <c r="W274" i="2" s="1"/>
  <c r="X274" i="2" s="1"/>
  <c r="Y274" i="2" s="1"/>
  <c r="P273" i="2"/>
  <c r="Q273" i="2"/>
  <c r="R273" i="2" s="1"/>
  <c r="S273" i="2" s="1"/>
  <c r="T273" i="2" s="1"/>
  <c r="Z273" i="2" s="1"/>
  <c r="E274" i="2" s="1"/>
  <c r="I274" i="2" l="1"/>
  <c r="K274" i="2" s="1"/>
  <c r="F274" i="2"/>
  <c r="L274" i="2" s="1"/>
  <c r="G275" i="2"/>
  <c r="N274" i="2"/>
  <c r="O274" i="2" s="1"/>
  <c r="AJ274" i="2"/>
  <c r="AL274" i="2" s="1"/>
  <c r="Q274" i="2" l="1"/>
  <c r="R274" i="2" s="1"/>
  <c r="S274" i="2" s="1"/>
  <c r="T274" i="2" s="1"/>
  <c r="P274" i="2"/>
  <c r="U275" i="2"/>
  <c r="V275" i="2" s="1"/>
  <c r="W275" i="2" s="1"/>
  <c r="X275" i="2" s="1"/>
  <c r="Y275" i="2" s="1"/>
  <c r="H275" i="2"/>
  <c r="M275" i="2" s="1"/>
  <c r="Z274" i="2"/>
  <c r="E275" i="2" s="1"/>
  <c r="I275" i="2" l="1"/>
  <c r="K275" i="2" s="1"/>
  <c r="F275" i="2"/>
  <c r="L275" i="2" s="1"/>
  <c r="G276" i="2"/>
  <c r="N275" i="2"/>
  <c r="O275" i="2" s="1"/>
  <c r="AJ275" i="2"/>
  <c r="AL275" i="2" s="1"/>
  <c r="P275" i="2" l="1"/>
  <c r="Q275" i="2"/>
  <c r="R275" i="2" s="1"/>
  <c r="S275" i="2" s="1"/>
  <c r="T275" i="2" s="1"/>
  <c r="Z275" i="2" s="1"/>
  <c r="E276" i="2" s="1"/>
  <c r="H276" i="2"/>
  <c r="M276" i="2" s="1"/>
  <c r="U276" i="2"/>
  <c r="V276" i="2" s="1"/>
  <c r="W276" i="2" s="1"/>
  <c r="X276" i="2" s="1"/>
  <c r="Y276" i="2" s="1"/>
  <c r="I276" i="2" l="1"/>
  <c r="K276" i="2" s="1"/>
  <c r="F276" i="2"/>
  <c r="L276" i="2" s="1"/>
  <c r="G277" i="2"/>
  <c r="N276" i="2"/>
  <c r="O276" i="2" s="1"/>
  <c r="AJ276" i="2"/>
  <c r="AL276" i="2" s="1"/>
  <c r="P276" i="2" l="1"/>
  <c r="Q276" i="2"/>
  <c r="R276" i="2" s="1"/>
  <c r="S276" i="2" s="1"/>
  <c r="T276" i="2" s="1"/>
  <c r="Z276" i="2" s="1"/>
  <c r="E277" i="2" s="1"/>
  <c r="H277" i="2"/>
  <c r="M277" i="2" s="1"/>
  <c r="U277" i="2"/>
  <c r="V277" i="2" s="1"/>
  <c r="W277" i="2" s="1"/>
  <c r="X277" i="2" s="1"/>
  <c r="Y277" i="2" s="1"/>
  <c r="F277" i="2" l="1"/>
  <c r="L277" i="2" s="1"/>
  <c r="G278" i="2"/>
  <c r="N277" i="2"/>
  <c r="O277" i="2" s="1"/>
  <c r="I277" i="2"/>
  <c r="K277" i="2" s="1"/>
  <c r="AJ277" i="2"/>
  <c r="AL277" i="2" l="1"/>
  <c r="H278" i="2"/>
  <c r="M278" i="2" s="1"/>
  <c r="U278" i="2"/>
  <c r="V278" i="2" s="1"/>
  <c r="W278" i="2" s="1"/>
  <c r="X278" i="2" s="1"/>
  <c r="Y278" i="2" s="1"/>
  <c r="P277" i="2"/>
  <c r="Q277" i="2"/>
  <c r="R277" i="2" s="1"/>
  <c r="S277" i="2" s="1"/>
  <c r="T277" i="2" s="1"/>
  <c r="Z277" i="2" s="1"/>
  <c r="E278" i="2" s="1"/>
  <c r="I278" i="2" l="1"/>
  <c r="K278" i="2" s="1"/>
  <c r="F278" i="2"/>
  <c r="L278" i="2" s="1"/>
  <c r="G279" i="2"/>
  <c r="N278" i="2"/>
  <c r="O278" i="2" s="1"/>
  <c r="AJ278" i="2"/>
  <c r="AL278" i="2" s="1"/>
  <c r="Q278" i="2" l="1"/>
  <c r="R278" i="2" s="1"/>
  <c r="S278" i="2" s="1"/>
  <c r="T278" i="2" s="1"/>
  <c r="P278" i="2"/>
  <c r="U279" i="2"/>
  <c r="V279" i="2" s="1"/>
  <c r="W279" i="2" s="1"/>
  <c r="X279" i="2" s="1"/>
  <c r="Y279" i="2" s="1"/>
  <c r="H279" i="2"/>
  <c r="M279" i="2" s="1"/>
  <c r="Z278" i="2"/>
  <c r="E279" i="2" s="1"/>
  <c r="I279" i="2" l="1"/>
  <c r="K279" i="2" s="1"/>
  <c r="F279" i="2"/>
  <c r="L279" i="2" s="1"/>
  <c r="G280" i="2"/>
  <c r="N279" i="2"/>
  <c r="O279" i="2" s="1"/>
  <c r="AJ279" i="2"/>
  <c r="AL279" i="2" l="1"/>
  <c r="P279" i="2"/>
  <c r="Q279" i="2"/>
  <c r="R279" i="2" s="1"/>
  <c r="S279" i="2" s="1"/>
  <c r="T279" i="2" s="1"/>
  <c r="Z279" i="2" s="1"/>
  <c r="E280" i="2" s="1"/>
  <c r="H280" i="2"/>
  <c r="M280" i="2" s="1"/>
  <c r="U280" i="2"/>
  <c r="V280" i="2" s="1"/>
  <c r="W280" i="2" s="1"/>
  <c r="X280" i="2" s="1"/>
  <c r="Y280" i="2" s="1"/>
  <c r="I280" i="2" l="1"/>
  <c r="K280" i="2" s="1"/>
  <c r="F280" i="2"/>
  <c r="L280" i="2" s="1"/>
  <c r="G281" i="2"/>
  <c r="N280" i="2"/>
  <c r="O280" i="2" s="1"/>
  <c r="AJ280" i="2"/>
  <c r="AL280" i="2" s="1"/>
  <c r="P280" i="2" l="1"/>
  <c r="Q280" i="2"/>
  <c r="R280" i="2" s="1"/>
  <c r="S280" i="2" s="1"/>
  <c r="T280" i="2" s="1"/>
  <c r="Z280" i="2" s="1"/>
  <c r="E281" i="2" s="1"/>
  <c r="H281" i="2"/>
  <c r="M281" i="2" s="1"/>
  <c r="U281" i="2"/>
  <c r="V281" i="2" s="1"/>
  <c r="W281" i="2" s="1"/>
  <c r="X281" i="2" s="1"/>
  <c r="Y281" i="2" s="1"/>
  <c r="I281" i="2" l="1"/>
  <c r="K281" i="2" s="1"/>
  <c r="F281" i="2"/>
  <c r="L281" i="2" s="1"/>
  <c r="G282" i="2"/>
  <c r="N281" i="2"/>
  <c r="O281" i="2" s="1"/>
  <c r="AJ281" i="2"/>
  <c r="AL281" i="2" s="1"/>
  <c r="P281" i="2" l="1"/>
  <c r="Q281" i="2"/>
  <c r="R281" i="2" s="1"/>
  <c r="S281" i="2" s="1"/>
  <c r="T281" i="2" s="1"/>
  <c r="Z281" i="2" s="1"/>
  <c r="E282" i="2" s="1"/>
  <c r="H282" i="2"/>
  <c r="M282" i="2" s="1"/>
  <c r="U282" i="2"/>
  <c r="V282" i="2" s="1"/>
  <c r="W282" i="2" s="1"/>
  <c r="X282" i="2" s="1"/>
  <c r="Y282" i="2" s="1"/>
  <c r="I282" i="2" l="1"/>
  <c r="K282" i="2" s="1"/>
  <c r="G283" i="2"/>
  <c r="N282" i="2"/>
  <c r="O282" i="2" s="1"/>
  <c r="F282" i="2"/>
  <c r="L282" i="2" s="1"/>
  <c r="AJ282" i="2"/>
  <c r="AL282" i="2" s="1"/>
  <c r="U283" i="2" l="1"/>
  <c r="V283" i="2" s="1"/>
  <c r="W283" i="2" s="1"/>
  <c r="X283" i="2" s="1"/>
  <c r="Y283" i="2" s="1"/>
  <c r="H283" i="2"/>
  <c r="M283" i="2" s="1"/>
  <c r="Q282" i="2"/>
  <c r="R282" i="2" s="1"/>
  <c r="S282" i="2" s="1"/>
  <c r="T282" i="2" s="1"/>
  <c r="Z282" i="2" s="1"/>
  <c r="E283" i="2" s="1"/>
  <c r="P282" i="2"/>
  <c r="G284" i="2" l="1"/>
  <c r="N283" i="2"/>
  <c r="O283" i="2" s="1"/>
  <c r="I283" i="2"/>
  <c r="K283" i="2" s="1"/>
  <c r="F283" i="2"/>
  <c r="L283" i="2" s="1"/>
  <c r="AJ283" i="2"/>
  <c r="AL283" i="2" s="1"/>
  <c r="Q283" i="2" l="1"/>
  <c r="R283" i="2" s="1"/>
  <c r="S283" i="2" s="1"/>
  <c r="T283" i="2" s="1"/>
  <c r="Z283" i="2" s="1"/>
  <c r="E284" i="2" s="1"/>
  <c r="P283" i="2"/>
  <c r="U284" i="2"/>
  <c r="V284" i="2" s="1"/>
  <c r="W284" i="2" s="1"/>
  <c r="X284" i="2" s="1"/>
  <c r="Y284" i="2" s="1"/>
  <c r="H284" i="2"/>
  <c r="M284" i="2" s="1"/>
  <c r="G285" i="2" l="1"/>
  <c r="N284" i="2"/>
  <c r="O284" i="2" s="1"/>
  <c r="I284" i="2"/>
  <c r="K284" i="2" s="1"/>
  <c r="F284" i="2"/>
  <c r="L284" i="2" s="1"/>
  <c r="AJ284" i="2"/>
  <c r="AL284" i="2" s="1"/>
  <c r="P284" i="2" l="1"/>
  <c r="Q284" i="2"/>
  <c r="R284" i="2" s="1"/>
  <c r="S284" i="2" s="1"/>
  <c r="T284" i="2" s="1"/>
  <c r="Z284" i="2" s="1"/>
  <c r="E285" i="2" s="1"/>
  <c r="H285" i="2"/>
  <c r="M285" i="2" s="1"/>
  <c r="U285" i="2"/>
  <c r="V285" i="2" s="1"/>
  <c r="W285" i="2" s="1"/>
  <c r="X285" i="2" s="1"/>
  <c r="Y285" i="2" s="1"/>
  <c r="I285" i="2" l="1"/>
  <c r="K285" i="2" s="1"/>
  <c r="F285" i="2"/>
  <c r="L285" i="2" s="1"/>
  <c r="G286" i="2"/>
  <c r="N285" i="2"/>
  <c r="O285" i="2" s="1"/>
  <c r="AJ285" i="2"/>
  <c r="AL285" i="2" s="1"/>
  <c r="P285" i="2" l="1"/>
  <c r="Q285" i="2"/>
  <c r="R285" i="2" s="1"/>
  <c r="S285" i="2" s="1"/>
  <c r="T285" i="2" s="1"/>
  <c r="Z285" i="2" s="1"/>
  <c r="E286" i="2" s="1"/>
  <c r="H286" i="2"/>
  <c r="M286" i="2" s="1"/>
  <c r="U286" i="2"/>
  <c r="V286" i="2" s="1"/>
  <c r="W286" i="2" s="1"/>
  <c r="X286" i="2" s="1"/>
  <c r="Y286" i="2" s="1"/>
  <c r="I286" i="2" l="1"/>
  <c r="K286" i="2" s="1"/>
  <c r="F286" i="2"/>
  <c r="L286" i="2" s="1"/>
  <c r="G287" i="2"/>
  <c r="N286" i="2"/>
  <c r="O286" i="2" s="1"/>
  <c r="AJ286" i="2"/>
  <c r="AL286" i="2" s="1"/>
  <c r="P286" i="2" l="1"/>
  <c r="Q286" i="2"/>
  <c r="R286" i="2" s="1"/>
  <c r="S286" i="2" s="1"/>
  <c r="T286" i="2" s="1"/>
  <c r="Z286" i="2" s="1"/>
  <c r="E287" i="2" s="1"/>
  <c r="H287" i="2"/>
  <c r="M287" i="2" s="1"/>
  <c r="U287" i="2"/>
  <c r="V287" i="2" s="1"/>
  <c r="W287" i="2" s="1"/>
  <c r="X287" i="2" s="1"/>
  <c r="Y287" i="2" s="1"/>
  <c r="I287" i="2" l="1"/>
  <c r="K287" i="2" s="1"/>
  <c r="F287" i="2"/>
  <c r="L287" i="2" s="1"/>
  <c r="G288" i="2"/>
  <c r="N287" i="2"/>
  <c r="O287" i="2" s="1"/>
  <c r="AJ287" i="2"/>
  <c r="AL287" i="2" s="1"/>
  <c r="P287" i="2" l="1"/>
  <c r="Q287" i="2"/>
  <c r="R287" i="2" s="1"/>
  <c r="S287" i="2" s="1"/>
  <c r="T287" i="2" s="1"/>
  <c r="Z287" i="2" s="1"/>
  <c r="E288" i="2" s="1"/>
  <c r="H288" i="2"/>
  <c r="M288" i="2" s="1"/>
  <c r="U288" i="2"/>
  <c r="V288" i="2" s="1"/>
  <c r="W288" i="2" s="1"/>
  <c r="X288" i="2" s="1"/>
  <c r="Y288" i="2" s="1"/>
  <c r="I288" i="2" l="1"/>
  <c r="K288" i="2" s="1"/>
  <c r="F288" i="2"/>
  <c r="L288" i="2" s="1"/>
  <c r="G289" i="2"/>
  <c r="N288" i="2"/>
  <c r="O288" i="2" s="1"/>
  <c r="AJ288" i="2"/>
  <c r="AL288" i="2" s="1"/>
  <c r="Q288" i="2" l="1"/>
  <c r="R288" i="2" s="1"/>
  <c r="S288" i="2" s="1"/>
  <c r="T288" i="2" s="1"/>
  <c r="P288" i="2"/>
  <c r="U289" i="2"/>
  <c r="V289" i="2" s="1"/>
  <c r="W289" i="2" s="1"/>
  <c r="X289" i="2" s="1"/>
  <c r="Y289" i="2" s="1"/>
  <c r="H289" i="2"/>
  <c r="M289" i="2" s="1"/>
  <c r="Z288" i="2"/>
  <c r="E289" i="2" s="1"/>
  <c r="I289" i="2" l="1"/>
  <c r="K289" i="2" s="1"/>
  <c r="F289" i="2"/>
  <c r="L289" i="2" s="1"/>
  <c r="G290" i="2"/>
  <c r="N289" i="2"/>
  <c r="O289" i="2" s="1"/>
  <c r="AJ289" i="2"/>
  <c r="AL289" i="2" s="1"/>
  <c r="P289" i="2" l="1"/>
  <c r="Q289" i="2"/>
  <c r="R289" i="2" s="1"/>
  <c r="S289" i="2" s="1"/>
  <c r="T289" i="2" s="1"/>
  <c r="Z289" i="2" s="1"/>
  <c r="E290" i="2" s="1"/>
  <c r="H290" i="2"/>
  <c r="M290" i="2" s="1"/>
  <c r="U290" i="2"/>
  <c r="V290" i="2" s="1"/>
  <c r="W290" i="2" s="1"/>
  <c r="X290" i="2" s="1"/>
  <c r="Y290" i="2" s="1"/>
  <c r="I290" i="2" l="1"/>
  <c r="K290" i="2" s="1"/>
  <c r="G291" i="2"/>
  <c r="N290" i="2"/>
  <c r="O290" i="2" s="1"/>
  <c r="F290" i="2"/>
  <c r="L290" i="2" s="1"/>
  <c r="AJ290" i="2"/>
  <c r="AL290" i="2" s="1"/>
  <c r="H291" i="2" l="1"/>
  <c r="M291" i="2" s="1"/>
  <c r="U291" i="2"/>
  <c r="V291" i="2" s="1"/>
  <c r="W291" i="2" s="1"/>
  <c r="X291" i="2" s="1"/>
  <c r="Y291" i="2" s="1"/>
  <c r="P290" i="2"/>
  <c r="Q290" i="2"/>
  <c r="R290" i="2" s="1"/>
  <c r="S290" i="2" s="1"/>
  <c r="T290" i="2" s="1"/>
  <c r="Z290" i="2" s="1"/>
  <c r="E291" i="2" s="1"/>
  <c r="I291" i="2" l="1"/>
  <c r="K291" i="2" s="1"/>
  <c r="F291" i="2"/>
  <c r="L291" i="2" s="1"/>
  <c r="G292" i="2"/>
  <c r="N291" i="2"/>
  <c r="O291" i="2" s="1"/>
  <c r="AJ291" i="2"/>
  <c r="AL291" i="2" s="1"/>
  <c r="P291" i="2" l="1"/>
  <c r="Q291" i="2"/>
  <c r="R291" i="2" s="1"/>
  <c r="S291" i="2" s="1"/>
  <c r="T291" i="2" s="1"/>
  <c r="Z291" i="2" s="1"/>
  <c r="E292" i="2" s="1"/>
  <c r="H292" i="2"/>
  <c r="M292" i="2" s="1"/>
  <c r="U292" i="2"/>
  <c r="V292" i="2" s="1"/>
  <c r="W292" i="2" s="1"/>
  <c r="X292" i="2" s="1"/>
  <c r="Y292" i="2" s="1"/>
  <c r="I292" i="2" l="1"/>
  <c r="K292" i="2" s="1"/>
  <c r="F292" i="2"/>
  <c r="L292" i="2" s="1"/>
  <c r="G293" i="2"/>
  <c r="N292" i="2"/>
  <c r="O292" i="2" s="1"/>
  <c r="AJ292" i="2"/>
  <c r="AL292" i="2" s="1"/>
  <c r="Q292" i="2" l="1"/>
  <c r="R292" i="2" s="1"/>
  <c r="S292" i="2" s="1"/>
  <c r="T292" i="2" s="1"/>
  <c r="P292" i="2"/>
  <c r="U293" i="2"/>
  <c r="V293" i="2" s="1"/>
  <c r="W293" i="2" s="1"/>
  <c r="X293" i="2" s="1"/>
  <c r="Y293" i="2" s="1"/>
  <c r="H293" i="2"/>
  <c r="M293" i="2" s="1"/>
  <c r="Z292" i="2"/>
  <c r="E293" i="2" s="1"/>
  <c r="I293" i="2" l="1"/>
  <c r="K293" i="2" s="1"/>
  <c r="G294" i="2"/>
  <c r="N293" i="2"/>
  <c r="O293" i="2" s="1"/>
  <c r="F293" i="2"/>
  <c r="L293" i="2" s="1"/>
  <c r="AJ293" i="2"/>
  <c r="AL293" i="2" s="1"/>
  <c r="H294" i="2" l="1"/>
  <c r="M294" i="2" s="1"/>
  <c r="U294" i="2"/>
  <c r="V294" i="2" s="1"/>
  <c r="W294" i="2" s="1"/>
  <c r="X294" i="2" s="1"/>
  <c r="Y294" i="2" s="1"/>
  <c r="P293" i="2"/>
  <c r="Q293" i="2"/>
  <c r="R293" i="2" s="1"/>
  <c r="S293" i="2" s="1"/>
  <c r="T293" i="2" s="1"/>
  <c r="Z293" i="2" s="1"/>
  <c r="E294" i="2" s="1"/>
  <c r="I294" i="2" l="1"/>
  <c r="K294" i="2" s="1"/>
  <c r="F294" i="2"/>
  <c r="L294" i="2" s="1"/>
  <c r="G295" i="2"/>
  <c r="N294" i="2"/>
  <c r="O294" i="2" s="1"/>
  <c r="AJ294" i="2"/>
  <c r="AL294" i="2" s="1"/>
  <c r="P294" i="2" l="1"/>
  <c r="Q294" i="2"/>
  <c r="R294" i="2" s="1"/>
  <c r="S294" i="2" s="1"/>
  <c r="T294" i="2" s="1"/>
  <c r="Z294" i="2" s="1"/>
  <c r="E295" i="2" s="1"/>
  <c r="H295" i="2"/>
  <c r="M295" i="2" s="1"/>
  <c r="U295" i="2"/>
  <c r="V295" i="2" s="1"/>
  <c r="W295" i="2" s="1"/>
  <c r="X295" i="2" s="1"/>
  <c r="Y295" i="2" s="1"/>
  <c r="I295" i="2" l="1"/>
  <c r="K295" i="2" s="1"/>
  <c r="F295" i="2"/>
  <c r="L295" i="2" s="1"/>
  <c r="G296" i="2"/>
  <c r="N295" i="2"/>
  <c r="O295" i="2" s="1"/>
  <c r="AJ295" i="2"/>
  <c r="AL295" i="2" s="1"/>
  <c r="P295" i="2" l="1"/>
  <c r="Q295" i="2"/>
  <c r="R295" i="2" s="1"/>
  <c r="S295" i="2" s="1"/>
  <c r="T295" i="2" s="1"/>
  <c r="Z295" i="2" s="1"/>
  <c r="E296" i="2" s="1"/>
  <c r="H296" i="2"/>
  <c r="M296" i="2" s="1"/>
  <c r="U296" i="2"/>
  <c r="V296" i="2" s="1"/>
  <c r="W296" i="2" s="1"/>
  <c r="X296" i="2" s="1"/>
  <c r="Y296" i="2" s="1"/>
  <c r="F296" i="2" l="1"/>
  <c r="L296" i="2" s="1"/>
  <c r="G297" i="2"/>
  <c r="I296" i="2"/>
  <c r="K296" i="2" s="1"/>
  <c r="N296" i="2"/>
  <c r="O296" i="2" s="1"/>
  <c r="AJ296" i="2"/>
  <c r="AL296" i="2" s="1"/>
  <c r="Q296" i="2" l="1"/>
  <c r="R296" i="2" s="1"/>
  <c r="S296" i="2" s="1"/>
  <c r="T296" i="2" s="1"/>
  <c r="Z296" i="2" s="1"/>
  <c r="E297" i="2" s="1"/>
  <c r="P296" i="2"/>
  <c r="U297" i="2"/>
  <c r="V297" i="2" s="1"/>
  <c r="W297" i="2" s="1"/>
  <c r="X297" i="2" s="1"/>
  <c r="Y297" i="2" s="1"/>
  <c r="H297" i="2"/>
  <c r="M297" i="2" s="1"/>
  <c r="I297" i="2" l="1"/>
  <c r="K297" i="2" s="1"/>
  <c r="F297" i="2"/>
  <c r="L297" i="2" s="1"/>
  <c r="G298" i="2"/>
  <c r="N297" i="2"/>
  <c r="O297" i="2" s="1"/>
  <c r="AJ297" i="2"/>
  <c r="AL297" i="2" s="1"/>
  <c r="P297" i="2" l="1"/>
  <c r="Q297" i="2"/>
  <c r="R297" i="2" s="1"/>
  <c r="S297" i="2" s="1"/>
  <c r="T297" i="2" s="1"/>
  <c r="Z297" i="2" s="1"/>
  <c r="E298" i="2" s="1"/>
  <c r="H298" i="2"/>
  <c r="M298" i="2" s="1"/>
  <c r="U298" i="2"/>
  <c r="V298" i="2" s="1"/>
  <c r="W298" i="2" s="1"/>
  <c r="X298" i="2" s="1"/>
  <c r="Y298" i="2" s="1"/>
  <c r="F298" i="2" l="1"/>
  <c r="L298" i="2" s="1"/>
  <c r="G299" i="2"/>
  <c r="N298" i="2"/>
  <c r="O298" i="2" s="1"/>
  <c r="I298" i="2"/>
  <c r="K298" i="2" s="1"/>
  <c r="AJ298" i="2"/>
  <c r="AL298" i="2" l="1"/>
  <c r="H299" i="2"/>
  <c r="M299" i="2" s="1"/>
  <c r="U299" i="2"/>
  <c r="V299" i="2" s="1"/>
  <c r="W299" i="2" s="1"/>
  <c r="X299" i="2" s="1"/>
  <c r="Y299" i="2" s="1"/>
  <c r="P298" i="2"/>
  <c r="Q298" i="2"/>
  <c r="R298" i="2" s="1"/>
  <c r="S298" i="2" s="1"/>
  <c r="T298" i="2" s="1"/>
  <c r="Z298" i="2" s="1"/>
  <c r="E299" i="2" s="1"/>
  <c r="I299" i="2" l="1"/>
  <c r="K299" i="2" s="1"/>
  <c r="F299" i="2"/>
  <c r="L299" i="2" s="1"/>
  <c r="G300" i="2"/>
  <c r="N299" i="2"/>
  <c r="O299" i="2" s="1"/>
  <c r="AJ299" i="2"/>
  <c r="AL299" i="2" s="1"/>
  <c r="P299" i="2" l="1"/>
  <c r="Q299" i="2"/>
  <c r="R299" i="2" s="1"/>
  <c r="S299" i="2" s="1"/>
  <c r="T299" i="2" s="1"/>
  <c r="Z299" i="2" s="1"/>
  <c r="E300" i="2" s="1"/>
  <c r="H300" i="2"/>
  <c r="M300" i="2" s="1"/>
  <c r="U300" i="2"/>
  <c r="V300" i="2" s="1"/>
  <c r="W300" i="2" s="1"/>
  <c r="X300" i="2" s="1"/>
  <c r="Y300" i="2" s="1"/>
  <c r="I300" i="2" l="1"/>
  <c r="K300" i="2" s="1"/>
  <c r="F300" i="2"/>
  <c r="L300" i="2" s="1"/>
  <c r="G301" i="2"/>
  <c r="N300" i="2"/>
  <c r="O300" i="2" s="1"/>
  <c r="AJ300" i="2"/>
  <c r="AL300" i="2" s="1"/>
  <c r="Q300" i="2" l="1"/>
  <c r="R300" i="2" s="1"/>
  <c r="S300" i="2" s="1"/>
  <c r="T300" i="2" s="1"/>
  <c r="P300" i="2"/>
  <c r="U301" i="2"/>
  <c r="V301" i="2" s="1"/>
  <c r="W301" i="2" s="1"/>
  <c r="X301" i="2" s="1"/>
  <c r="Y301" i="2" s="1"/>
  <c r="H301" i="2"/>
  <c r="M301" i="2" s="1"/>
  <c r="Z300" i="2"/>
  <c r="E301" i="2" s="1"/>
  <c r="F301" i="2" l="1"/>
  <c r="L301" i="2" s="1"/>
  <c r="G302" i="2"/>
  <c r="N301" i="2"/>
  <c r="O301" i="2" s="1"/>
  <c r="I301" i="2"/>
  <c r="K301" i="2" s="1"/>
  <c r="AJ301" i="2"/>
  <c r="AL301" i="2" l="1"/>
  <c r="H302" i="2"/>
  <c r="M302" i="2" s="1"/>
  <c r="U302" i="2"/>
  <c r="V302" i="2" s="1"/>
  <c r="W302" i="2" s="1"/>
  <c r="X302" i="2" s="1"/>
  <c r="Y302" i="2" s="1"/>
  <c r="P301" i="2"/>
  <c r="Q301" i="2"/>
  <c r="R301" i="2" s="1"/>
  <c r="S301" i="2" s="1"/>
  <c r="T301" i="2" s="1"/>
  <c r="Z301" i="2" s="1"/>
  <c r="E302" i="2" s="1"/>
  <c r="I302" i="2" l="1"/>
  <c r="K302" i="2" s="1"/>
  <c r="F302" i="2"/>
  <c r="L302" i="2" s="1"/>
  <c r="G303" i="2"/>
  <c r="N302" i="2"/>
  <c r="O302" i="2" s="1"/>
  <c r="AJ302" i="2"/>
  <c r="AL302" i="2" s="1"/>
  <c r="P302" i="2" l="1"/>
  <c r="Q302" i="2"/>
  <c r="R302" i="2" s="1"/>
  <c r="S302" i="2" s="1"/>
  <c r="T302" i="2" s="1"/>
  <c r="Z302" i="2" s="1"/>
  <c r="E303" i="2" s="1"/>
  <c r="H303" i="2"/>
  <c r="M303" i="2" s="1"/>
  <c r="U303" i="2"/>
  <c r="V303" i="2" s="1"/>
  <c r="W303" i="2" s="1"/>
  <c r="X303" i="2" s="1"/>
  <c r="Y303" i="2" s="1"/>
  <c r="I303" i="2" l="1"/>
  <c r="K303" i="2" s="1"/>
  <c r="F303" i="2"/>
  <c r="L303" i="2" s="1"/>
  <c r="G304" i="2"/>
  <c r="N303" i="2"/>
  <c r="O303" i="2" s="1"/>
  <c r="AJ303" i="2"/>
  <c r="AL303" i="2" l="1"/>
  <c r="P303" i="2"/>
  <c r="Q303" i="2"/>
  <c r="R303" i="2" s="1"/>
  <c r="S303" i="2" s="1"/>
  <c r="T303" i="2" s="1"/>
  <c r="Z303" i="2" s="1"/>
  <c r="E304" i="2" s="1"/>
  <c r="H304" i="2"/>
  <c r="M304" i="2" s="1"/>
  <c r="U304" i="2"/>
  <c r="V304" i="2" s="1"/>
  <c r="W304" i="2" s="1"/>
  <c r="X304" i="2" s="1"/>
  <c r="Y304" i="2" s="1"/>
  <c r="I304" i="2" l="1"/>
  <c r="K304" i="2" s="1"/>
  <c r="F304" i="2"/>
  <c r="L304" i="2" s="1"/>
  <c r="G305" i="2"/>
  <c r="N304" i="2"/>
  <c r="O304" i="2" s="1"/>
  <c r="AJ304" i="2"/>
  <c r="AL304" i="2" s="1"/>
  <c r="Q304" i="2" l="1"/>
  <c r="R304" i="2" s="1"/>
  <c r="S304" i="2" s="1"/>
  <c r="T304" i="2" s="1"/>
  <c r="P304" i="2"/>
  <c r="U305" i="2"/>
  <c r="V305" i="2" s="1"/>
  <c r="W305" i="2" s="1"/>
  <c r="X305" i="2" s="1"/>
  <c r="Y305" i="2" s="1"/>
  <c r="H305" i="2"/>
  <c r="M305" i="2" s="1"/>
  <c r="Z304" i="2"/>
  <c r="E305" i="2" s="1"/>
  <c r="I305" i="2" l="1"/>
  <c r="K305" i="2" s="1"/>
  <c r="G306" i="2"/>
  <c r="N305" i="2"/>
  <c r="O305" i="2" s="1"/>
  <c r="F305" i="2"/>
  <c r="L305" i="2" s="1"/>
  <c r="AJ305" i="2"/>
  <c r="AL305" i="2" s="1"/>
  <c r="H306" i="2" l="1"/>
  <c r="M306" i="2" s="1"/>
  <c r="U306" i="2"/>
  <c r="V306" i="2" s="1"/>
  <c r="W306" i="2" s="1"/>
  <c r="X306" i="2" s="1"/>
  <c r="Y306" i="2" s="1"/>
  <c r="P305" i="2"/>
  <c r="Q305" i="2"/>
  <c r="R305" i="2" s="1"/>
  <c r="S305" i="2" s="1"/>
  <c r="T305" i="2" s="1"/>
  <c r="Z305" i="2" s="1"/>
  <c r="E306" i="2" s="1"/>
  <c r="I306" i="2" l="1"/>
  <c r="K306" i="2" s="1"/>
  <c r="F306" i="2"/>
  <c r="L306" i="2" s="1"/>
  <c r="G307" i="2"/>
  <c r="N306" i="2"/>
  <c r="O306" i="2" s="1"/>
  <c r="AJ306" i="2"/>
  <c r="AL306" i="2" s="1"/>
  <c r="P306" i="2" l="1"/>
  <c r="Q306" i="2"/>
  <c r="R306" i="2" s="1"/>
  <c r="S306" i="2" s="1"/>
  <c r="T306" i="2" s="1"/>
  <c r="Z306" i="2" s="1"/>
  <c r="E307" i="2" s="1"/>
  <c r="H307" i="2"/>
  <c r="M307" i="2" s="1"/>
  <c r="U307" i="2"/>
  <c r="V307" i="2" s="1"/>
  <c r="W307" i="2" s="1"/>
  <c r="X307" i="2" s="1"/>
  <c r="Y307" i="2" s="1"/>
  <c r="I307" i="2" l="1"/>
  <c r="K307" i="2" s="1"/>
  <c r="F307" i="2"/>
  <c r="L307" i="2" s="1"/>
  <c r="G308" i="2"/>
  <c r="N307" i="2"/>
  <c r="O307" i="2" s="1"/>
  <c r="AJ307" i="2"/>
  <c r="AL307" i="2" s="1"/>
  <c r="P307" i="2" l="1"/>
  <c r="Q307" i="2"/>
  <c r="R307" i="2" s="1"/>
  <c r="S307" i="2" s="1"/>
  <c r="T307" i="2" s="1"/>
  <c r="Z307" i="2" s="1"/>
  <c r="E308" i="2" s="1"/>
  <c r="H308" i="2"/>
  <c r="M308" i="2" s="1"/>
  <c r="U308" i="2"/>
  <c r="V308" i="2" s="1"/>
  <c r="W308" i="2" s="1"/>
  <c r="X308" i="2" s="1"/>
  <c r="Y308" i="2" s="1"/>
  <c r="I308" i="2" l="1"/>
  <c r="K308" i="2" s="1"/>
  <c r="F308" i="2"/>
  <c r="L308" i="2" s="1"/>
  <c r="G309" i="2"/>
  <c r="N308" i="2"/>
  <c r="O308" i="2" s="1"/>
  <c r="AJ308" i="2"/>
  <c r="AL308" i="2" s="1"/>
  <c r="P308" i="2" l="1"/>
  <c r="Q308" i="2"/>
  <c r="R308" i="2" s="1"/>
  <c r="S308" i="2" s="1"/>
  <c r="T308" i="2" s="1"/>
  <c r="Z308" i="2" s="1"/>
  <c r="E309" i="2" s="1"/>
  <c r="H309" i="2"/>
  <c r="M309" i="2" s="1"/>
  <c r="U309" i="2"/>
  <c r="V309" i="2" s="1"/>
  <c r="W309" i="2" s="1"/>
  <c r="X309" i="2" s="1"/>
  <c r="Y309" i="2" s="1"/>
  <c r="I309" i="2" l="1"/>
  <c r="K309" i="2" s="1"/>
  <c r="F309" i="2"/>
  <c r="L309" i="2" s="1"/>
  <c r="G310" i="2"/>
  <c r="N309" i="2"/>
  <c r="O309" i="2" s="1"/>
  <c r="AJ309" i="2"/>
  <c r="AL309" i="2" s="1"/>
  <c r="P309" i="2" l="1"/>
  <c r="Q309" i="2"/>
  <c r="R309" i="2" s="1"/>
  <c r="S309" i="2" s="1"/>
  <c r="T309" i="2" s="1"/>
  <c r="Z309" i="2" s="1"/>
  <c r="E310" i="2" s="1"/>
  <c r="H310" i="2"/>
  <c r="M310" i="2" s="1"/>
  <c r="U310" i="2"/>
  <c r="V310" i="2" s="1"/>
  <c r="W310" i="2" s="1"/>
  <c r="X310" i="2" s="1"/>
  <c r="Y310" i="2" s="1"/>
  <c r="I310" i="2" l="1"/>
  <c r="K310" i="2" s="1"/>
  <c r="F310" i="2"/>
  <c r="L310" i="2" s="1"/>
  <c r="G311" i="2"/>
  <c r="N310" i="2"/>
  <c r="O310" i="2" s="1"/>
  <c r="AJ310" i="2"/>
  <c r="AL310" i="2" s="1"/>
  <c r="Q310" i="2" l="1"/>
  <c r="R310" i="2" s="1"/>
  <c r="S310" i="2" s="1"/>
  <c r="T310" i="2" s="1"/>
  <c r="P310" i="2"/>
  <c r="U311" i="2"/>
  <c r="V311" i="2" s="1"/>
  <c r="W311" i="2" s="1"/>
  <c r="X311" i="2" s="1"/>
  <c r="Y311" i="2" s="1"/>
  <c r="H311" i="2"/>
  <c r="M311" i="2" s="1"/>
  <c r="Z310" i="2"/>
  <c r="E311" i="2" s="1"/>
  <c r="I311" i="2" l="1"/>
  <c r="K311" i="2" s="1"/>
  <c r="G312" i="2"/>
  <c r="N311" i="2"/>
  <c r="O311" i="2" s="1"/>
  <c r="F311" i="2"/>
  <c r="L311" i="2" s="1"/>
  <c r="AJ311" i="2"/>
  <c r="AL311" i="2" s="1"/>
  <c r="H312" i="2" l="1"/>
  <c r="M312" i="2" s="1"/>
  <c r="U312" i="2"/>
  <c r="V312" i="2" s="1"/>
  <c r="W312" i="2" s="1"/>
  <c r="X312" i="2" s="1"/>
  <c r="Y312" i="2" s="1"/>
  <c r="P311" i="2"/>
  <c r="Q311" i="2"/>
  <c r="R311" i="2" s="1"/>
  <c r="S311" i="2" s="1"/>
  <c r="T311" i="2" s="1"/>
  <c r="Z311" i="2" s="1"/>
  <c r="E312" i="2" s="1"/>
  <c r="F7" i="2" s="1"/>
  <c r="I312" i="2" l="1"/>
  <c r="K312" i="2" s="1"/>
  <c r="F312" i="2"/>
  <c r="L312" i="2" s="1"/>
  <c r="G313" i="2"/>
  <c r="N312" i="2"/>
  <c r="O312" i="2" s="1"/>
  <c r="AJ312" i="2"/>
  <c r="AL312" i="2" s="1"/>
  <c r="P312" i="2" l="1"/>
  <c r="Q312" i="2"/>
  <c r="R312" i="2" s="1"/>
  <c r="S312" i="2" s="1"/>
  <c r="T312" i="2" s="1"/>
  <c r="Z312" i="2" s="1"/>
  <c r="E313" i="2" s="1"/>
  <c r="H313" i="2"/>
  <c r="M313" i="2" s="1"/>
  <c r="U313" i="2"/>
  <c r="V313" i="2" s="1"/>
  <c r="W313" i="2" s="1"/>
  <c r="X313" i="2" s="1"/>
  <c r="Y313" i="2" s="1"/>
  <c r="I313" i="2" l="1"/>
  <c r="K313" i="2" s="1"/>
  <c r="F313" i="2"/>
  <c r="L313" i="2" s="1"/>
  <c r="G314" i="2"/>
  <c r="N313" i="2"/>
  <c r="O313" i="2" s="1"/>
  <c r="AJ313" i="2"/>
  <c r="AL313" i="2" s="1"/>
  <c r="P313" i="2" l="1"/>
  <c r="Q313" i="2"/>
  <c r="R313" i="2" s="1"/>
  <c r="S313" i="2" s="1"/>
  <c r="T313" i="2" s="1"/>
  <c r="Z313" i="2" s="1"/>
  <c r="E314" i="2" s="1"/>
  <c r="H314" i="2"/>
  <c r="M314" i="2" s="1"/>
  <c r="U314" i="2"/>
  <c r="V314" i="2" s="1"/>
  <c r="W314" i="2" s="1"/>
  <c r="X314" i="2" s="1"/>
  <c r="Y314" i="2" s="1"/>
  <c r="I314" i="2" l="1"/>
  <c r="K314" i="2" s="1"/>
  <c r="F314" i="2"/>
  <c r="L314" i="2" s="1"/>
  <c r="G315" i="2"/>
  <c r="N314" i="2"/>
  <c r="O314" i="2" s="1"/>
  <c r="AJ314" i="2"/>
  <c r="AL314" i="2" s="1"/>
  <c r="Q314" i="2" l="1"/>
  <c r="R314" i="2" s="1"/>
  <c r="S314" i="2" s="1"/>
  <c r="T314" i="2" s="1"/>
  <c r="P314" i="2"/>
  <c r="U315" i="2"/>
  <c r="V315" i="2" s="1"/>
  <c r="W315" i="2" s="1"/>
  <c r="X315" i="2" s="1"/>
  <c r="Y315" i="2" s="1"/>
  <c r="H315" i="2"/>
  <c r="M315" i="2" s="1"/>
  <c r="Z314" i="2"/>
  <c r="E315" i="2" s="1"/>
  <c r="I315" i="2" l="1"/>
  <c r="K315" i="2" s="1"/>
  <c r="F315" i="2"/>
  <c r="L315" i="2" s="1"/>
  <c r="G316" i="2"/>
  <c r="N315" i="2"/>
  <c r="O315" i="2" s="1"/>
  <c r="AJ315" i="2"/>
  <c r="AL315" i="2" s="1"/>
  <c r="P315" i="2" l="1"/>
  <c r="Q315" i="2"/>
  <c r="R315" i="2" s="1"/>
  <c r="S315" i="2" s="1"/>
  <c r="T315" i="2" s="1"/>
  <c r="Z315" i="2" s="1"/>
  <c r="E316" i="2" s="1"/>
  <c r="H316" i="2"/>
  <c r="M316" i="2" s="1"/>
  <c r="U316" i="2"/>
  <c r="V316" i="2" s="1"/>
  <c r="W316" i="2" s="1"/>
  <c r="X316" i="2" s="1"/>
  <c r="Y316" i="2" s="1"/>
  <c r="I316" i="2" l="1"/>
  <c r="K316" i="2" s="1"/>
  <c r="F316" i="2"/>
  <c r="L316" i="2" s="1"/>
  <c r="G317" i="2"/>
  <c r="N316" i="2"/>
  <c r="O316" i="2" s="1"/>
  <c r="AJ316" i="2"/>
  <c r="AL316" i="2" s="1"/>
  <c r="Q316" i="2" l="1"/>
  <c r="R316" i="2" s="1"/>
  <c r="S316" i="2" s="1"/>
  <c r="T316" i="2" s="1"/>
  <c r="P316" i="2"/>
  <c r="U317" i="2"/>
  <c r="V317" i="2" s="1"/>
  <c r="W317" i="2" s="1"/>
  <c r="X317" i="2" s="1"/>
  <c r="Y317" i="2" s="1"/>
  <c r="H317" i="2"/>
  <c r="M317" i="2" s="1"/>
  <c r="Z316" i="2"/>
  <c r="E317" i="2" s="1"/>
  <c r="I317" i="2" l="1"/>
  <c r="K317" i="2" s="1"/>
  <c r="F317" i="2"/>
  <c r="L317" i="2" s="1"/>
  <c r="G318" i="2"/>
  <c r="N317" i="2"/>
  <c r="O317" i="2" s="1"/>
  <c r="AJ317" i="2"/>
  <c r="AL317" i="2" s="1"/>
  <c r="P317" i="2" l="1"/>
  <c r="Q317" i="2"/>
  <c r="R317" i="2" s="1"/>
  <c r="S317" i="2" s="1"/>
  <c r="T317" i="2" s="1"/>
  <c r="Z317" i="2" s="1"/>
  <c r="E318" i="2" s="1"/>
  <c r="H318" i="2"/>
  <c r="M318" i="2" s="1"/>
  <c r="U318" i="2"/>
  <c r="V318" i="2" s="1"/>
  <c r="W318" i="2" s="1"/>
  <c r="X318" i="2" s="1"/>
  <c r="Y318" i="2" s="1"/>
  <c r="I318" i="2" l="1"/>
  <c r="K318" i="2" s="1"/>
  <c r="F318" i="2"/>
  <c r="L318" i="2" s="1"/>
  <c r="G319" i="2"/>
  <c r="N318" i="2"/>
  <c r="O318" i="2" s="1"/>
  <c r="AJ318" i="2"/>
  <c r="AL318" i="2" s="1"/>
  <c r="P318" i="2" l="1"/>
  <c r="Q318" i="2"/>
  <c r="R318" i="2" s="1"/>
  <c r="S318" i="2" s="1"/>
  <c r="T318" i="2" s="1"/>
  <c r="Z318" i="2" s="1"/>
  <c r="E319" i="2" s="1"/>
  <c r="H319" i="2"/>
  <c r="M319" i="2" s="1"/>
  <c r="U319" i="2"/>
  <c r="V319" i="2" s="1"/>
  <c r="W319" i="2" s="1"/>
  <c r="X319" i="2" s="1"/>
  <c r="Y319" i="2" s="1"/>
  <c r="I319" i="2" l="1"/>
  <c r="K319" i="2" s="1"/>
  <c r="F319" i="2"/>
  <c r="L319" i="2" s="1"/>
  <c r="G320" i="2"/>
  <c r="N319" i="2"/>
  <c r="O319" i="2" s="1"/>
  <c r="AJ319" i="2"/>
  <c r="AL319" i="2" s="1"/>
  <c r="P319" i="2" l="1"/>
  <c r="Q319" i="2"/>
  <c r="R319" i="2" s="1"/>
  <c r="S319" i="2" s="1"/>
  <c r="T319" i="2" s="1"/>
  <c r="Z319" i="2" s="1"/>
  <c r="E320" i="2" s="1"/>
  <c r="H320" i="2"/>
  <c r="M320" i="2" s="1"/>
  <c r="U320" i="2"/>
  <c r="V320" i="2" s="1"/>
  <c r="W320" i="2" s="1"/>
  <c r="X320" i="2" s="1"/>
  <c r="Y320" i="2" s="1"/>
  <c r="I320" i="2" l="1"/>
  <c r="K320" i="2" s="1"/>
  <c r="F320" i="2"/>
  <c r="L320" i="2" s="1"/>
  <c r="G321" i="2"/>
  <c r="N320" i="2"/>
  <c r="O320" i="2" s="1"/>
  <c r="AJ320" i="2"/>
  <c r="AL320" i="2" s="1"/>
  <c r="P320" i="2" l="1"/>
  <c r="Q320" i="2"/>
  <c r="R320" i="2" s="1"/>
  <c r="S320" i="2" s="1"/>
  <c r="T320" i="2" s="1"/>
  <c r="Z320" i="2" s="1"/>
  <c r="E321" i="2" s="1"/>
  <c r="H321" i="2"/>
  <c r="M321" i="2" s="1"/>
  <c r="U321" i="2"/>
  <c r="V321" i="2" s="1"/>
  <c r="W321" i="2" s="1"/>
  <c r="X321" i="2" s="1"/>
  <c r="Y321" i="2" s="1"/>
  <c r="I321" i="2" l="1"/>
  <c r="K321" i="2" s="1"/>
  <c r="F321" i="2"/>
  <c r="L321" i="2" s="1"/>
  <c r="G322" i="2"/>
  <c r="N321" i="2"/>
  <c r="O321" i="2" s="1"/>
  <c r="AJ321" i="2"/>
  <c r="AL321" i="2" s="1"/>
  <c r="Q321" i="2" l="1"/>
  <c r="R321" i="2" s="1"/>
  <c r="S321" i="2" s="1"/>
  <c r="T321" i="2" s="1"/>
  <c r="P321" i="2"/>
  <c r="U322" i="2"/>
  <c r="V322" i="2" s="1"/>
  <c r="W322" i="2" s="1"/>
  <c r="X322" i="2" s="1"/>
  <c r="Y322" i="2" s="1"/>
  <c r="H322" i="2"/>
  <c r="M322" i="2" s="1"/>
  <c r="Z321" i="2"/>
  <c r="E322" i="2" s="1"/>
  <c r="I322" i="2" l="1"/>
  <c r="K322" i="2" s="1"/>
  <c r="F322" i="2"/>
  <c r="L322" i="2" s="1"/>
  <c r="G323" i="2"/>
  <c r="N322" i="2"/>
  <c r="O322" i="2" s="1"/>
  <c r="AJ322" i="2"/>
  <c r="AL322" i="2" s="1"/>
  <c r="P322" i="2" l="1"/>
  <c r="Q322" i="2"/>
  <c r="R322" i="2" s="1"/>
  <c r="S322" i="2" s="1"/>
  <c r="T322" i="2" s="1"/>
  <c r="Z322" i="2" s="1"/>
  <c r="E323" i="2" s="1"/>
  <c r="H323" i="2"/>
  <c r="M323" i="2" s="1"/>
  <c r="U323" i="2"/>
  <c r="V323" i="2" s="1"/>
  <c r="W323" i="2" s="1"/>
  <c r="X323" i="2" s="1"/>
  <c r="Y323" i="2" s="1"/>
  <c r="I323" i="2" l="1"/>
  <c r="K323" i="2" s="1"/>
  <c r="F323" i="2"/>
  <c r="L323" i="2" s="1"/>
  <c r="G324" i="2"/>
  <c r="N323" i="2"/>
  <c r="O323" i="2" s="1"/>
  <c r="AJ323" i="2"/>
  <c r="AL323" i="2" s="1"/>
  <c r="P323" i="2" l="1"/>
  <c r="Q323" i="2"/>
  <c r="R323" i="2" s="1"/>
  <c r="S323" i="2" s="1"/>
  <c r="T323" i="2" s="1"/>
  <c r="Z323" i="2" s="1"/>
  <c r="E324" i="2" s="1"/>
  <c r="H324" i="2"/>
  <c r="M324" i="2" s="1"/>
  <c r="U324" i="2"/>
  <c r="V324" i="2" s="1"/>
  <c r="W324" i="2" s="1"/>
  <c r="X324" i="2" s="1"/>
  <c r="Y324" i="2" s="1"/>
  <c r="I324" i="2" l="1"/>
  <c r="K324" i="2" s="1"/>
  <c r="F324" i="2"/>
  <c r="L324" i="2" s="1"/>
  <c r="G325" i="2"/>
  <c r="N324" i="2"/>
  <c r="O324" i="2" s="1"/>
  <c r="AJ324" i="2"/>
  <c r="AL324" i="2" s="1"/>
  <c r="P324" i="2" l="1"/>
  <c r="Q324" i="2"/>
  <c r="R324" i="2" s="1"/>
  <c r="S324" i="2" s="1"/>
  <c r="T324" i="2" s="1"/>
  <c r="Z324" i="2" s="1"/>
  <c r="E325" i="2" s="1"/>
  <c r="H325" i="2"/>
  <c r="M325" i="2" s="1"/>
  <c r="U325" i="2"/>
  <c r="V325" i="2" s="1"/>
  <c r="W325" i="2" s="1"/>
  <c r="X325" i="2" s="1"/>
  <c r="Y325" i="2" s="1"/>
  <c r="I325" i="2" l="1"/>
  <c r="K325" i="2" s="1"/>
  <c r="F325" i="2"/>
  <c r="L325" i="2" s="1"/>
  <c r="G326" i="2"/>
  <c r="N325" i="2"/>
  <c r="O325" i="2" s="1"/>
  <c r="AJ325" i="2"/>
  <c r="AL325" i="2" s="1"/>
  <c r="Q325" i="2" l="1"/>
  <c r="R325" i="2" s="1"/>
  <c r="S325" i="2" s="1"/>
  <c r="T325" i="2" s="1"/>
  <c r="P325" i="2"/>
  <c r="U326" i="2"/>
  <c r="V326" i="2" s="1"/>
  <c r="W326" i="2" s="1"/>
  <c r="X326" i="2" s="1"/>
  <c r="Y326" i="2" s="1"/>
  <c r="H326" i="2"/>
  <c r="M326" i="2" s="1"/>
  <c r="Z325" i="2"/>
  <c r="E326" i="2" s="1"/>
  <c r="I326" i="2" l="1"/>
  <c r="K326" i="2" s="1"/>
  <c r="F326" i="2"/>
  <c r="L326" i="2" s="1"/>
  <c r="G327" i="2"/>
  <c r="N326" i="2"/>
  <c r="O326" i="2" s="1"/>
  <c r="AJ326" i="2"/>
  <c r="AL326" i="2" l="1"/>
  <c r="P326" i="2"/>
  <c r="Q326" i="2"/>
  <c r="R326" i="2" s="1"/>
  <c r="S326" i="2" s="1"/>
  <c r="T326" i="2" s="1"/>
  <c r="Z326" i="2" s="1"/>
  <c r="E327" i="2" s="1"/>
  <c r="H327" i="2"/>
  <c r="M327" i="2" s="1"/>
  <c r="U327" i="2"/>
  <c r="V327" i="2" s="1"/>
  <c r="W327" i="2" s="1"/>
  <c r="X327" i="2" s="1"/>
  <c r="Y327" i="2" s="1"/>
  <c r="I327" i="2" l="1"/>
  <c r="K327" i="2" s="1"/>
  <c r="G328" i="2"/>
  <c r="N327" i="2"/>
  <c r="O327" i="2" s="1"/>
  <c r="F327" i="2"/>
  <c r="L327" i="2" s="1"/>
  <c r="AJ327" i="2"/>
  <c r="AL327" i="2" s="1"/>
  <c r="H328" i="2" l="1"/>
  <c r="M328" i="2" s="1"/>
  <c r="U328" i="2"/>
  <c r="V328" i="2" s="1"/>
  <c r="W328" i="2" s="1"/>
  <c r="X328" i="2" s="1"/>
  <c r="Y328" i="2" s="1"/>
  <c r="P327" i="2"/>
  <c r="Q327" i="2"/>
  <c r="R327" i="2" s="1"/>
  <c r="S327" i="2" s="1"/>
  <c r="T327" i="2" s="1"/>
  <c r="Z327" i="2" s="1"/>
  <c r="E328" i="2" s="1"/>
  <c r="I328" i="2" l="1"/>
  <c r="K328" i="2" s="1"/>
  <c r="F328" i="2"/>
  <c r="L328" i="2" s="1"/>
  <c r="G329" i="2"/>
  <c r="N328" i="2"/>
  <c r="O328" i="2" s="1"/>
  <c r="AJ328" i="2"/>
  <c r="AL328" i="2" s="1"/>
  <c r="P328" i="2" l="1"/>
  <c r="Q328" i="2"/>
  <c r="R328" i="2" s="1"/>
  <c r="S328" i="2" s="1"/>
  <c r="T328" i="2" s="1"/>
  <c r="Z328" i="2" s="1"/>
  <c r="E329" i="2" s="1"/>
  <c r="H329" i="2"/>
  <c r="M329" i="2" s="1"/>
  <c r="U329" i="2"/>
  <c r="V329" i="2" s="1"/>
  <c r="W329" i="2" s="1"/>
  <c r="X329" i="2" s="1"/>
  <c r="Y329" i="2" s="1"/>
  <c r="I329" i="2" l="1"/>
  <c r="K329" i="2" s="1"/>
  <c r="F329" i="2"/>
  <c r="L329" i="2" s="1"/>
  <c r="G330" i="2"/>
  <c r="N329" i="2"/>
  <c r="O329" i="2" s="1"/>
  <c r="AJ329" i="2"/>
  <c r="AL329" i="2" s="1"/>
  <c r="Q329" i="2" l="1"/>
  <c r="R329" i="2" s="1"/>
  <c r="S329" i="2" s="1"/>
  <c r="T329" i="2" s="1"/>
  <c r="P329" i="2"/>
  <c r="U330" i="2"/>
  <c r="V330" i="2" s="1"/>
  <c r="W330" i="2" s="1"/>
  <c r="X330" i="2" s="1"/>
  <c r="Y330" i="2" s="1"/>
  <c r="H330" i="2"/>
  <c r="M330" i="2" s="1"/>
  <c r="Z329" i="2"/>
  <c r="E330" i="2" s="1"/>
  <c r="I330" i="2" l="1"/>
  <c r="K330" i="2" s="1"/>
  <c r="G331" i="2"/>
  <c r="N330" i="2"/>
  <c r="O330" i="2" s="1"/>
  <c r="F330" i="2"/>
  <c r="L330" i="2" s="1"/>
  <c r="AJ330" i="2"/>
  <c r="AL330" i="2" s="1"/>
  <c r="H331" i="2" l="1"/>
  <c r="M331" i="2" s="1"/>
  <c r="U331" i="2"/>
  <c r="V331" i="2" s="1"/>
  <c r="W331" i="2" s="1"/>
  <c r="X331" i="2" s="1"/>
  <c r="Y331" i="2" s="1"/>
  <c r="P330" i="2"/>
  <c r="Q330" i="2"/>
  <c r="R330" i="2" s="1"/>
  <c r="S330" i="2" s="1"/>
  <c r="T330" i="2" s="1"/>
  <c r="Z330" i="2" s="1"/>
  <c r="E331" i="2" s="1"/>
  <c r="I331" i="2" l="1"/>
  <c r="K331" i="2" s="1"/>
  <c r="F331" i="2"/>
  <c r="L331" i="2" s="1"/>
  <c r="G332" i="2"/>
  <c r="N331" i="2"/>
  <c r="O331" i="2" s="1"/>
  <c r="AJ331" i="2"/>
  <c r="AL331" i="2" s="1"/>
  <c r="Q331" i="2" l="1"/>
  <c r="R331" i="2" s="1"/>
  <c r="S331" i="2" s="1"/>
  <c r="T331" i="2" s="1"/>
  <c r="P331" i="2"/>
  <c r="U332" i="2"/>
  <c r="V332" i="2" s="1"/>
  <c r="W332" i="2" s="1"/>
  <c r="X332" i="2" s="1"/>
  <c r="Y332" i="2" s="1"/>
  <c r="H332" i="2"/>
  <c r="M332" i="2" s="1"/>
  <c r="Z331" i="2"/>
  <c r="E332" i="2" s="1"/>
  <c r="I332" i="2" l="1"/>
  <c r="K332" i="2" s="1"/>
  <c r="F332" i="2"/>
  <c r="L332" i="2" s="1"/>
  <c r="G333" i="2"/>
  <c r="N332" i="2"/>
  <c r="O332" i="2" s="1"/>
  <c r="AJ332" i="2"/>
  <c r="AL332" i="2" s="1"/>
  <c r="P332" i="2" l="1"/>
  <c r="Q332" i="2"/>
  <c r="R332" i="2" s="1"/>
  <c r="S332" i="2" s="1"/>
  <c r="T332" i="2" s="1"/>
  <c r="Z332" i="2" s="1"/>
  <c r="E333" i="2" s="1"/>
  <c r="H333" i="2"/>
  <c r="M333" i="2" s="1"/>
  <c r="U333" i="2"/>
  <c r="V333" i="2" s="1"/>
  <c r="W333" i="2" s="1"/>
  <c r="X333" i="2" s="1"/>
  <c r="Y333" i="2" s="1"/>
  <c r="I333" i="2" l="1"/>
  <c r="K333" i="2" s="1"/>
  <c r="F333" i="2"/>
  <c r="L333" i="2" s="1"/>
  <c r="G334" i="2"/>
  <c r="N333" i="2"/>
  <c r="O333" i="2" s="1"/>
  <c r="AJ333" i="2"/>
  <c r="AL333" i="2" s="1"/>
  <c r="Q333" i="2" l="1"/>
  <c r="R333" i="2" s="1"/>
  <c r="S333" i="2" s="1"/>
  <c r="T333" i="2" s="1"/>
  <c r="P333" i="2"/>
  <c r="H334" i="2"/>
  <c r="M334" i="2" s="1"/>
  <c r="U334" i="2"/>
  <c r="V334" i="2" s="1"/>
  <c r="W334" i="2" s="1"/>
  <c r="X334" i="2" s="1"/>
  <c r="Y334" i="2" s="1"/>
  <c r="Z333" i="2"/>
  <c r="E334" i="2" s="1"/>
  <c r="I334" i="2" l="1"/>
  <c r="K334" i="2" s="1"/>
  <c r="G335" i="2"/>
  <c r="N334" i="2"/>
  <c r="O334" i="2" s="1"/>
  <c r="F334" i="2"/>
  <c r="L334" i="2" s="1"/>
  <c r="AJ334" i="2"/>
  <c r="AL334" i="2" s="1"/>
  <c r="H335" i="2" l="1"/>
  <c r="M335" i="2" s="1"/>
  <c r="U335" i="2"/>
  <c r="V335" i="2" s="1"/>
  <c r="W335" i="2" s="1"/>
  <c r="X335" i="2" s="1"/>
  <c r="Y335" i="2" s="1"/>
  <c r="P334" i="2"/>
  <c r="Q334" i="2"/>
  <c r="R334" i="2" s="1"/>
  <c r="S334" i="2" s="1"/>
  <c r="T334" i="2" s="1"/>
  <c r="Z334" i="2" s="1"/>
  <c r="E335" i="2" s="1"/>
  <c r="G336" i="2" l="1"/>
  <c r="N335" i="2"/>
  <c r="O335" i="2" s="1"/>
  <c r="I335" i="2"/>
  <c r="K335" i="2" s="1"/>
  <c r="F335" i="2"/>
  <c r="L335" i="2" s="1"/>
  <c r="AJ335" i="2"/>
  <c r="AL335" i="2" s="1"/>
  <c r="Q335" i="2" l="1"/>
  <c r="R335" i="2" s="1"/>
  <c r="S335" i="2" s="1"/>
  <c r="T335" i="2" s="1"/>
  <c r="P335" i="2"/>
  <c r="Z335" i="2"/>
  <c r="E336" i="2" s="1"/>
  <c r="U336" i="2"/>
  <c r="V336" i="2" s="1"/>
  <c r="W336" i="2" s="1"/>
  <c r="X336" i="2" s="1"/>
  <c r="Y336" i="2" s="1"/>
  <c r="H336" i="2"/>
  <c r="M336" i="2" s="1"/>
  <c r="I336" i="2" l="1"/>
  <c r="K336" i="2" s="1"/>
  <c r="F336" i="2"/>
  <c r="L336" i="2" s="1"/>
  <c r="G337" i="2"/>
  <c r="N336" i="2"/>
  <c r="O336" i="2" s="1"/>
  <c r="AJ336" i="2"/>
  <c r="AL336" i="2" s="1"/>
  <c r="P336" i="2" l="1"/>
  <c r="Q336" i="2"/>
  <c r="R336" i="2" s="1"/>
  <c r="S336" i="2" s="1"/>
  <c r="T336" i="2" s="1"/>
  <c r="Z336" i="2" s="1"/>
  <c r="E337" i="2" s="1"/>
  <c r="H337" i="2"/>
  <c r="M337" i="2" s="1"/>
  <c r="U337" i="2"/>
  <c r="V337" i="2" s="1"/>
  <c r="W337" i="2" s="1"/>
  <c r="X337" i="2" s="1"/>
  <c r="Y337" i="2" s="1"/>
  <c r="I337" i="2" l="1"/>
  <c r="K337" i="2" s="1"/>
  <c r="F337" i="2"/>
  <c r="L337" i="2" s="1"/>
  <c r="G338" i="2"/>
  <c r="N337" i="2"/>
  <c r="O337" i="2" s="1"/>
  <c r="AJ337" i="2"/>
  <c r="AL337" i="2" s="1"/>
  <c r="Q337" i="2" l="1"/>
  <c r="R337" i="2" s="1"/>
  <c r="S337" i="2" s="1"/>
  <c r="T337" i="2" s="1"/>
  <c r="P337" i="2"/>
  <c r="H338" i="2"/>
  <c r="M338" i="2" s="1"/>
  <c r="U338" i="2"/>
  <c r="V338" i="2" s="1"/>
  <c r="W338" i="2" s="1"/>
  <c r="X338" i="2" s="1"/>
  <c r="Y338" i="2" s="1"/>
  <c r="Z337" i="2"/>
  <c r="E338" i="2" s="1"/>
  <c r="I338" i="2" l="1"/>
  <c r="K338" i="2" s="1"/>
  <c r="F338" i="2"/>
  <c r="L338" i="2" s="1"/>
  <c r="G339" i="2"/>
  <c r="N338" i="2"/>
  <c r="O338" i="2" s="1"/>
  <c r="AJ338" i="2"/>
  <c r="AL338" i="2" s="1"/>
  <c r="P338" i="2" l="1"/>
  <c r="Q338" i="2"/>
  <c r="R338" i="2" s="1"/>
  <c r="S338" i="2" s="1"/>
  <c r="T338" i="2" s="1"/>
  <c r="Z338" i="2" s="1"/>
  <c r="E339" i="2" s="1"/>
  <c r="H339" i="2"/>
  <c r="M339" i="2" s="1"/>
  <c r="U339" i="2"/>
  <c r="V339" i="2" s="1"/>
  <c r="W339" i="2" s="1"/>
  <c r="X339" i="2" s="1"/>
  <c r="Y339" i="2" s="1"/>
  <c r="I339" i="2" l="1"/>
  <c r="K339" i="2" s="1"/>
  <c r="F339" i="2"/>
  <c r="L339" i="2" s="1"/>
  <c r="G340" i="2"/>
  <c r="N339" i="2"/>
  <c r="O339" i="2" s="1"/>
  <c r="AJ339" i="2"/>
  <c r="AL339" i="2" s="1"/>
  <c r="P339" i="2" l="1"/>
  <c r="Q339" i="2"/>
  <c r="R339" i="2" s="1"/>
  <c r="S339" i="2" s="1"/>
  <c r="T339" i="2" s="1"/>
  <c r="Z339" i="2" s="1"/>
  <c r="E340" i="2" s="1"/>
  <c r="H340" i="2"/>
  <c r="M340" i="2" s="1"/>
  <c r="U340" i="2"/>
  <c r="V340" i="2" s="1"/>
  <c r="W340" i="2" s="1"/>
  <c r="X340" i="2" s="1"/>
  <c r="Y340" i="2" s="1"/>
  <c r="G341" i="2" l="1"/>
  <c r="N340" i="2"/>
  <c r="O340" i="2" s="1"/>
  <c r="I340" i="2"/>
  <c r="K340" i="2" s="1"/>
  <c r="F340" i="2"/>
  <c r="L340" i="2" s="1"/>
  <c r="AJ340" i="2"/>
  <c r="AL340" i="2" s="1"/>
  <c r="P340" i="2" l="1"/>
  <c r="Q340" i="2"/>
  <c r="R340" i="2" s="1"/>
  <c r="S340" i="2" s="1"/>
  <c r="T340" i="2" s="1"/>
  <c r="Z340" i="2" s="1"/>
  <c r="E341" i="2" s="1"/>
  <c r="H341" i="2"/>
  <c r="M341" i="2" s="1"/>
  <c r="U341" i="2"/>
  <c r="V341" i="2" s="1"/>
  <c r="W341" i="2" s="1"/>
  <c r="X341" i="2" s="1"/>
  <c r="Y341" i="2" s="1"/>
  <c r="I341" i="2" l="1"/>
  <c r="K341" i="2" s="1"/>
  <c r="F341" i="2"/>
  <c r="L341" i="2" s="1"/>
  <c r="G342" i="2"/>
  <c r="N341" i="2"/>
  <c r="O341" i="2" s="1"/>
  <c r="AJ341" i="2"/>
  <c r="AL341" i="2" s="1"/>
  <c r="Q341" i="2" l="1"/>
  <c r="R341" i="2" s="1"/>
  <c r="S341" i="2" s="1"/>
  <c r="T341" i="2" s="1"/>
  <c r="P341" i="2"/>
  <c r="U342" i="2"/>
  <c r="V342" i="2" s="1"/>
  <c r="W342" i="2" s="1"/>
  <c r="X342" i="2" s="1"/>
  <c r="Y342" i="2" s="1"/>
  <c r="H342" i="2"/>
  <c r="M342" i="2" s="1"/>
  <c r="Z341" i="2"/>
  <c r="E342" i="2" s="1"/>
  <c r="F342" i="2" l="1"/>
  <c r="L342" i="2" s="1"/>
  <c r="G343" i="2"/>
  <c r="N342" i="2"/>
  <c r="O342" i="2" s="1"/>
  <c r="I342" i="2"/>
  <c r="K342" i="2" s="1"/>
  <c r="AJ342" i="2"/>
  <c r="AL342" i="2" l="1"/>
  <c r="H343" i="2"/>
  <c r="M343" i="2" s="1"/>
  <c r="U343" i="2"/>
  <c r="V343" i="2" s="1"/>
  <c r="W343" i="2" s="1"/>
  <c r="X343" i="2" s="1"/>
  <c r="Y343" i="2" s="1"/>
  <c r="P342" i="2"/>
  <c r="Q342" i="2"/>
  <c r="R342" i="2" s="1"/>
  <c r="S342" i="2" s="1"/>
  <c r="T342" i="2" s="1"/>
  <c r="Z342" i="2" s="1"/>
  <c r="E343" i="2" s="1"/>
  <c r="I343" i="2" l="1"/>
  <c r="K343" i="2" s="1"/>
  <c r="G344" i="2"/>
  <c r="N343" i="2"/>
  <c r="O343" i="2" s="1"/>
  <c r="F343" i="2"/>
  <c r="L343" i="2" s="1"/>
  <c r="AJ343" i="2"/>
  <c r="AL343" i="2" s="1"/>
  <c r="U344" i="2" l="1"/>
  <c r="V344" i="2" s="1"/>
  <c r="W344" i="2" s="1"/>
  <c r="X344" i="2" s="1"/>
  <c r="Y344" i="2" s="1"/>
  <c r="H344" i="2"/>
  <c r="M344" i="2" s="1"/>
  <c r="Q343" i="2"/>
  <c r="R343" i="2" s="1"/>
  <c r="S343" i="2" s="1"/>
  <c r="T343" i="2" s="1"/>
  <c r="Z343" i="2" s="1"/>
  <c r="E344" i="2" s="1"/>
  <c r="P343" i="2"/>
  <c r="I344" i="2" l="1"/>
  <c r="K344" i="2" s="1"/>
  <c r="F344" i="2"/>
  <c r="L344" i="2" s="1"/>
  <c r="G345" i="2"/>
  <c r="N344" i="2"/>
  <c r="O344" i="2" s="1"/>
  <c r="AJ344" i="2"/>
  <c r="AL344" i="2" s="1"/>
  <c r="P344" i="2" l="1"/>
  <c r="Q344" i="2"/>
  <c r="R344" i="2" s="1"/>
  <c r="S344" i="2" s="1"/>
  <c r="T344" i="2" s="1"/>
  <c r="Z344" i="2" s="1"/>
  <c r="E345" i="2" s="1"/>
  <c r="H345" i="2"/>
  <c r="M345" i="2" s="1"/>
  <c r="U345" i="2"/>
  <c r="V345" i="2" s="1"/>
  <c r="W345" i="2" s="1"/>
  <c r="X345" i="2" s="1"/>
  <c r="Y345" i="2" s="1"/>
  <c r="I345" i="2" l="1"/>
  <c r="K345" i="2" s="1"/>
  <c r="F345" i="2"/>
  <c r="L345" i="2" s="1"/>
  <c r="G346" i="2"/>
  <c r="N345" i="2"/>
  <c r="O345" i="2" s="1"/>
  <c r="AJ345" i="2"/>
  <c r="AL345" i="2" s="1"/>
  <c r="P345" i="2" l="1"/>
  <c r="Q345" i="2"/>
  <c r="R345" i="2" s="1"/>
  <c r="S345" i="2" s="1"/>
  <c r="T345" i="2" s="1"/>
  <c r="Z345" i="2" s="1"/>
  <c r="E346" i="2" s="1"/>
  <c r="H346" i="2"/>
  <c r="M346" i="2" s="1"/>
  <c r="U346" i="2"/>
  <c r="V346" i="2" s="1"/>
  <c r="W346" i="2" s="1"/>
  <c r="X346" i="2" s="1"/>
  <c r="Y346" i="2" s="1"/>
  <c r="I346" i="2" l="1"/>
  <c r="K346" i="2" s="1"/>
  <c r="G347" i="2"/>
  <c r="N346" i="2"/>
  <c r="O346" i="2" s="1"/>
  <c r="F346" i="2"/>
  <c r="L346" i="2" s="1"/>
  <c r="AJ346" i="2"/>
  <c r="AL346" i="2" s="1"/>
  <c r="H347" i="2" l="1"/>
  <c r="M347" i="2" s="1"/>
  <c r="U347" i="2"/>
  <c r="V347" i="2" s="1"/>
  <c r="W347" i="2" s="1"/>
  <c r="X347" i="2" s="1"/>
  <c r="Y347" i="2" s="1"/>
  <c r="P346" i="2"/>
  <c r="Q346" i="2"/>
  <c r="R346" i="2" s="1"/>
  <c r="S346" i="2" s="1"/>
  <c r="T346" i="2" s="1"/>
  <c r="Z346" i="2" s="1"/>
  <c r="E347" i="2" s="1"/>
  <c r="G348" i="2" l="1"/>
  <c r="I347" i="2"/>
  <c r="K347" i="2" s="1"/>
  <c r="F347" i="2"/>
  <c r="L347" i="2" s="1"/>
  <c r="N347" i="2"/>
  <c r="O347" i="2" s="1"/>
  <c r="AJ347" i="2"/>
  <c r="AL347" i="2" l="1"/>
  <c r="Q347" i="2"/>
  <c r="R347" i="2" s="1"/>
  <c r="S347" i="2" s="1"/>
  <c r="T347" i="2" s="1"/>
  <c r="P347" i="2"/>
  <c r="Z347" i="2"/>
  <c r="E348" i="2" s="1"/>
  <c r="U348" i="2"/>
  <c r="V348" i="2" s="1"/>
  <c r="W348" i="2" s="1"/>
  <c r="X348" i="2" s="1"/>
  <c r="Y348" i="2" s="1"/>
  <c r="H348" i="2"/>
  <c r="M348" i="2" s="1"/>
  <c r="I348" i="2" l="1"/>
  <c r="K348" i="2" s="1"/>
  <c r="F348" i="2"/>
  <c r="L348" i="2" s="1"/>
  <c r="G349" i="2"/>
  <c r="N348" i="2"/>
  <c r="O348" i="2" s="1"/>
  <c r="AJ348" i="2"/>
  <c r="AL348" i="2" s="1"/>
  <c r="Q348" i="2" l="1"/>
  <c r="R348" i="2" s="1"/>
  <c r="S348" i="2" s="1"/>
  <c r="T348" i="2" s="1"/>
  <c r="P348" i="2"/>
  <c r="U349" i="2"/>
  <c r="V349" i="2" s="1"/>
  <c r="W349" i="2" s="1"/>
  <c r="X349" i="2" s="1"/>
  <c r="Y349" i="2" s="1"/>
  <c r="H349" i="2"/>
  <c r="M349" i="2" s="1"/>
  <c r="Z348" i="2"/>
  <c r="E349" i="2" s="1"/>
  <c r="F349" i="2" l="1"/>
  <c r="L349" i="2" s="1"/>
  <c r="G350" i="2"/>
  <c r="N349" i="2"/>
  <c r="O349" i="2" s="1"/>
  <c r="I349" i="2"/>
  <c r="K349" i="2" s="1"/>
  <c r="AJ349" i="2"/>
  <c r="AL349" i="2" l="1"/>
  <c r="H350" i="2"/>
  <c r="M350" i="2" s="1"/>
  <c r="U350" i="2"/>
  <c r="V350" i="2" s="1"/>
  <c r="W350" i="2" s="1"/>
  <c r="X350" i="2" s="1"/>
  <c r="Y350" i="2" s="1"/>
  <c r="P349" i="2"/>
  <c r="Q349" i="2"/>
  <c r="R349" i="2" s="1"/>
  <c r="S349" i="2" s="1"/>
  <c r="T349" i="2" s="1"/>
  <c r="Z349" i="2" s="1"/>
  <c r="E350" i="2" s="1"/>
  <c r="I350" i="2" l="1"/>
  <c r="K350" i="2" s="1"/>
  <c r="F350" i="2"/>
  <c r="L350" i="2" s="1"/>
  <c r="G351" i="2"/>
  <c r="N350" i="2"/>
  <c r="O350" i="2" s="1"/>
  <c r="AJ350" i="2"/>
  <c r="AL350" i="2" s="1"/>
  <c r="P350" i="2" l="1"/>
  <c r="Q350" i="2"/>
  <c r="R350" i="2" s="1"/>
  <c r="S350" i="2" s="1"/>
  <c r="T350" i="2" s="1"/>
  <c r="Z350" i="2" s="1"/>
  <c r="E351" i="2" s="1"/>
  <c r="H351" i="2"/>
  <c r="M351" i="2" s="1"/>
  <c r="U351" i="2"/>
  <c r="V351" i="2" s="1"/>
  <c r="W351" i="2" s="1"/>
  <c r="X351" i="2" s="1"/>
  <c r="Y351" i="2" s="1"/>
  <c r="G352" i="2" l="1"/>
  <c r="N351" i="2"/>
  <c r="O351" i="2" s="1"/>
  <c r="I351" i="2"/>
  <c r="K351" i="2" s="1"/>
  <c r="F351" i="2"/>
  <c r="L351" i="2" s="1"/>
  <c r="AJ351" i="2"/>
  <c r="AL351" i="2" s="1"/>
  <c r="P351" i="2" l="1"/>
  <c r="Q351" i="2"/>
  <c r="R351" i="2" s="1"/>
  <c r="S351" i="2" s="1"/>
  <c r="T351" i="2" s="1"/>
  <c r="Z351" i="2" s="1"/>
  <c r="E352" i="2" s="1"/>
  <c r="H352" i="2"/>
  <c r="M352" i="2" s="1"/>
  <c r="U352" i="2"/>
  <c r="V352" i="2" s="1"/>
  <c r="W352" i="2" s="1"/>
  <c r="X352" i="2" s="1"/>
  <c r="Y352" i="2" s="1"/>
  <c r="F352" i="2" l="1"/>
  <c r="L352" i="2" s="1"/>
  <c r="G353" i="2"/>
  <c r="N352" i="2"/>
  <c r="O352" i="2" s="1"/>
  <c r="I352" i="2"/>
  <c r="K352" i="2" s="1"/>
  <c r="AJ352" i="2"/>
  <c r="AL352" i="2" l="1"/>
  <c r="H353" i="2"/>
  <c r="M353" i="2" s="1"/>
  <c r="U353" i="2"/>
  <c r="V353" i="2" s="1"/>
  <c r="W353" i="2" s="1"/>
  <c r="X353" i="2" s="1"/>
  <c r="Y353" i="2" s="1"/>
  <c r="P352" i="2"/>
  <c r="Q352" i="2"/>
  <c r="R352" i="2" s="1"/>
  <c r="S352" i="2" s="1"/>
  <c r="T352" i="2" s="1"/>
  <c r="Z352" i="2" s="1"/>
  <c r="E353" i="2" s="1"/>
  <c r="I353" i="2" l="1"/>
  <c r="K353" i="2" s="1"/>
  <c r="F353" i="2"/>
  <c r="L353" i="2" s="1"/>
  <c r="G354" i="2"/>
  <c r="N353" i="2"/>
  <c r="O353" i="2" s="1"/>
  <c r="AJ353" i="2"/>
  <c r="AL353" i="2" s="1"/>
  <c r="P353" i="2" l="1"/>
  <c r="Q353" i="2"/>
  <c r="R353" i="2" s="1"/>
  <c r="S353" i="2" s="1"/>
  <c r="T353" i="2" s="1"/>
  <c r="Z353" i="2" s="1"/>
  <c r="E354" i="2" s="1"/>
  <c r="H354" i="2"/>
  <c r="M354" i="2" s="1"/>
  <c r="U354" i="2"/>
  <c r="V354" i="2" s="1"/>
  <c r="W354" i="2" s="1"/>
  <c r="X354" i="2" s="1"/>
  <c r="Y354" i="2" s="1"/>
  <c r="I354" i="2" l="1"/>
  <c r="K354" i="2" s="1"/>
  <c r="G355" i="2"/>
  <c r="N354" i="2"/>
  <c r="O354" i="2" s="1"/>
  <c r="F354" i="2"/>
  <c r="L354" i="2" s="1"/>
  <c r="AJ354" i="2"/>
  <c r="AL354" i="2" s="1"/>
  <c r="H355" i="2" l="1"/>
  <c r="M355" i="2" s="1"/>
  <c r="U355" i="2"/>
  <c r="V355" i="2" s="1"/>
  <c r="W355" i="2" s="1"/>
  <c r="X355" i="2" s="1"/>
  <c r="Y355" i="2" s="1"/>
  <c r="P354" i="2"/>
  <c r="Q354" i="2"/>
  <c r="R354" i="2" s="1"/>
  <c r="S354" i="2" s="1"/>
  <c r="T354" i="2" s="1"/>
  <c r="Z354" i="2" s="1"/>
  <c r="E355" i="2" s="1"/>
  <c r="I355" i="2" l="1"/>
  <c r="K355" i="2" s="1"/>
  <c r="F355" i="2"/>
  <c r="L355" i="2" s="1"/>
  <c r="G356" i="2"/>
  <c r="N355" i="2"/>
  <c r="O355" i="2" s="1"/>
  <c r="AJ355" i="2"/>
  <c r="AL355" i="2" s="1"/>
  <c r="P355" i="2" l="1"/>
  <c r="Q355" i="2"/>
  <c r="R355" i="2" s="1"/>
  <c r="S355" i="2" s="1"/>
  <c r="T355" i="2" s="1"/>
  <c r="Z355" i="2" s="1"/>
  <c r="E356" i="2" s="1"/>
  <c r="H356" i="2"/>
  <c r="M356" i="2" s="1"/>
  <c r="U356" i="2"/>
  <c r="V356" i="2" s="1"/>
  <c r="W356" i="2" s="1"/>
  <c r="X356" i="2" s="1"/>
  <c r="Y356" i="2" s="1"/>
  <c r="I356" i="2" l="1"/>
  <c r="K356" i="2" s="1"/>
  <c r="F356" i="2"/>
  <c r="L356" i="2" s="1"/>
  <c r="G357" i="2"/>
  <c r="N356" i="2"/>
  <c r="O356" i="2" s="1"/>
  <c r="AJ356" i="2"/>
  <c r="AL356" i="2" s="1"/>
  <c r="P356" i="2" l="1"/>
  <c r="Q356" i="2"/>
  <c r="R356" i="2" s="1"/>
  <c r="S356" i="2" s="1"/>
  <c r="T356" i="2" s="1"/>
  <c r="Z356" i="2" s="1"/>
  <c r="E357" i="2" s="1"/>
  <c r="U357" i="2"/>
  <c r="V357" i="2" s="1"/>
  <c r="W357" i="2" s="1"/>
  <c r="X357" i="2" s="1"/>
  <c r="Y357" i="2" s="1"/>
  <c r="H357" i="2"/>
  <c r="M357" i="2" s="1"/>
  <c r="G358" i="2" l="1"/>
  <c r="N357" i="2"/>
  <c r="O357" i="2" s="1"/>
  <c r="I357" i="2"/>
  <c r="K357" i="2" s="1"/>
  <c r="F357" i="2"/>
  <c r="L357" i="2" s="1"/>
  <c r="AJ357" i="2"/>
  <c r="AL357" i="2" s="1"/>
  <c r="P357" i="2" l="1"/>
  <c r="Q357" i="2"/>
  <c r="R357" i="2" s="1"/>
  <c r="S357" i="2" s="1"/>
  <c r="T357" i="2" s="1"/>
  <c r="Z357" i="2" s="1"/>
  <c r="E358" i="2" s="1"/>
  <c r="H358" i="2"/>
  <c r="M358" i="2" s="1"/>
  <c r="U358" i="2"/>
  <c r="V358" i="2" s="1"/>
  <c r="W358" i="2" s="1"/>
  <c r="X358" i="2" s="1"/>
  <c r="Y358" i="2" s="1"/>
  <c r="I358" i="2" l="1"/>
  <c r="K358" i="2" s="1"/>
  <c r="G359" i="2"/>
  <c r="N358" i="2"/>
  <c r="O358" i="2" s="1"/>
  <c r="F358" i="2"/>
  <c r="L358" i="2" s="1"/>
  <c r="AJ358" i="2"/>
  <c r="AL358" i="2" s="1"/>
  <c r="H359" i="2" l="1"/>
  <c r="M359" i="2" s="1"/>
  <c r="U359" i="2"/>
  <c r="V359" i="2" s="1"/>
  <c r="W359" i="2" s="1"/>
  <c r="X359" i="2" s="1"/>
  <c r="Y359" i="2" s="1"/>
  <c r="P358" i="2"/>
  <c r="Q358" i="2"/>
  <c r="R358" i="2" s="1"/>
  <c r="S358" i="2" s="1"/>
  <c r="T358" i="2" s="1"/>
  <c r="Z358" i="2" s="1"/>
  <c r="E359" i="2" s="1"/>
  <c r="G360" i="2" l="1"/>
  <c r="I359" i="2"/>
  <c r="K359" i="2" s="1"/>
  <c r="F359" i="2"/>
  <c r="L359" i="2" s="1"/>
  <c r="N359" i="2"/>
  <c r="O359" i="2" s="1"/>
  <c r="AJ359" i="2"/>
  <c r="AL359" i="2" l="1"/>
  <c r="P359" i="2"/>
  <c r="Q359" i="2"/>
  <c r="R359" i="2" s="1"/>
  <c r="S359" i="2" s="1"/>
  <c r="T359" i="2" s="1"/>
  <c r="Z359" i="2" s="1"/>
  <c r="E360" i="2" s="1"/>
  <c r="H360" i="2"/>
  <c r="M360" i="2" s="1"/>
  <c r="U360" i="2"/>
  <c r="V360" i="2" s="1"/>
  <c r="W360" i="2" s="1"/>
  <c r="X360" i="2" s="1"/>
  <c r="Y360" i="2" s="1"/>
  <c r="G361" i="2" l="1"/>
  <c r="N360" i="2"/>
  <c r="O360" i="2" s="1"/>
  <c r="I360" i="2"/>
  <c r="K360" i="2" s="1"/>
  <c r="F360" i="2"/>
  <c r="L360" i="2" s="1"/>
  <c r="AJ360" i="2"/>
  <c r="AL360" i="2" s="1"/>
  <c r="P360" i="2" l="1"/>
  <c r="Q360" i="2"/>
  <c r="R360" i="2" s="1"/>
  <c r="S360" i="2" s="1"/>
  <c r="T360" i="2" s="1"/>
  <c r="Z360" i="2" s="1"/>
  <c r="E361" i="2" s="1"/>
  <c r="H361" i="2"/>
  <c r="M361" i="2" s="1"/>
  <c r="U361" i="2"/>
  <c r="V361" i="2" s="1"/>
  <c r="W361" i="2" s="1"/>
  <c r="X361" i="2" s="1"/>
  <c r="Y361" i="2" s="1"/>
  <c r="I361" i="2" l="1"/>
  <c r="K361" i="2" s="1"/>
  <c r="N361" i="2"/>
  <c r="O361" i="2" s="1"/>
  <c r="F361" i="2"/>
  <c r="L361" i="2" s="1"/>
  <c r="G362" i="2"/>
  <c r="AJ361" i="2"/>
  <c r="AL361" i="2" s="1"/>
  <c r="H362" i="2" l="1"/>
  <c r="M362" i="2" s="1"/>
  <c r="U362" i="2"/>
  <c r="V362" i="2" s="1"/>
  <c r="W362" i="2" s="1"/>
  <c r="X362" i="2" s="1"/>
  <c r="Y362" i="2" s="1"/>
  <c r="P361" i="2"/>
  <c r="Q361" i="2"/>
  <c r="R361" i="2" s="1"/>
  <c r="S361" i="2" s="1"/>
  <c r="T361" i="2" s="1"/>
  <c r="Z361" i="2" s="1"/>
  <c r="E362" i="2" s="1"/>
  <c r="I362" i="2" l="1"/>
  <c r="K362" i="2" s="1"/>
  <c r="F362" i="2"/>
  <c r="L362" i="2" s="1"/>
  <c r="G363" i="2"/>
  <c r="N362" i="2"/>
  <c r="O362" i="2" s="1"/>
  <c r="AJ362" i="2"/>
  <c r="AL362" i="2" s="1"/>
  <c r="P362" i="2" l="1"/>
  <c r="Q362" i="2"/>
  <c r="R362" i="2" s="1"/>
  <c r="S362" i="2" s="1"/>
  <c r="T362" i="2" s="1"/>
  <c r="Z362" i="2" s="1"/>
  <c r="E363" i="2" s="1"/>
  <c r="H363" i="2"/>
  <c r="M363" i="2" s="1"/>
  <c r="U363" i="2"/>
  <c r="V363" i="2" s="1"/>
  <c r="W363" i="2" s="1"/>
  <c r="X363" i="2" s="1"/>
  <c r="Y363" i="2" s="1"/>
  <c r="G364" i="2" l="1"/>
  <c r="N363" i="2"/>
  <c r="O363" i="2" s="1"/>
  <c r="I363" i="2"/>
  <c r="K363" i="2" s="1"/>
  <c r="F363" i="2"/>
  <c r="L363" i="2" s="1"/>
  <c r="AJ363" i="2"/>
  <c r="AL363" i="2" s="1"/>
  <c r="P363" i="2" l="1"/>
  <c r="Q363" i="2"/>
  <c r="R363" i="2" s="1"/>
  <c r="S363" i="2" s="1"/>
  <c r="T363" i="2" s="1"/>
  <c r="Z363" i="2" s="1"/>
  <c r="E364" i="2" s="1"/>
  <c r="H364" i="2"/>
  <c r="M364" i="2" s="1"/>
  <c r="U364" i="2"/>
  <c r="V364" i="2" s="1"/>
  <c r="W364" i="2" s="1"/>
  <c r="X364" i="2" s="1"/>
  <c r="Y364" i="2" s="1"/>
  <c r="I364" i="2" l="1"/>
  <c r="K364" i="2" s="1"/>
  <c r="G365" i="2"/>
  <c r="N364" i="2"/>
  <c r="O364" i="2" s="1"/>
  <c r="F364" i="2"/>
  <c r="L364" i="2" s="1"/>
  <c r="AJ364" i="2"/>
  <c r="AL364" i="2" s="1"/>
  <c r="H365" i="2" l="1"/>
  <c r="M365" i="2" s="1"/>
  <c r="U365" i="2"/>
  <c r="V365" i="2" s="1"/>
  <c r="W365" i="2" s="1"/>
  <c r="X365" i="2" s="1"/>
  <c r="Y365" i="2" s="1"/>
  <c r="P364" i="2"/>
  <c r="Q364" i="2"/>
  <c r="R364" i="2" s="1"/>
  <c r="S364" i="2" s="1"/>
  <c r="T364" i="2" s="1"/>
  <c r="Z364" i="2" s="1"/>
  <c r="E365" i="2" s="1"/>
  <c r="I365" i="2" l="1"/>
  <c r="K365" i="2" s="1"/>
  <c r="F365" i="2"/>
  <c r="L365" i="2" s="1"/>
  <c r="G366" i="2"/>
  <c r="N365" i="2"/>
  <c r="O365" i="2" s="1"/>
  <c r="AJ365" i="2"/>
  <c r="AL365" i="2" s="1"/>
  <c r="P365" i="2" l="1"/>
  <c r="Q365" i="2"/>
  <c r="R365" i="2" s="1"/>
  <c r="S365" i="2" s="1"/>
  <c r="T365" i="2" s="1"/>
  <c r="Z365" i="2" s="1"/>
  <c r="E366" i="2" s="1"/>
  <c r="H366" i="2"/>
  <c r="M366" i="2" s="1"/>
  <c r="U366" i="2"/>
  <c r="V366" i="2" s="1"/>
  <c r="W366" i="2" s="1"/>
  <c r="X366" i="2" s="1"/>
  <c r="Y366" i="2" s="1"/>
  <c r="I366" i="2" l="1"/>
  <c r="K366" i="2" s="1"/>
  <c r="F366" i="2"/>
  <c r="L366" i="2" s="1"/>
  <c r="G367" i="2"/>
  <c r="N366" i="2"/>
  <c r="O366" i="2" s="1"/>
  <c r="AJ366" i="2"/>
  <c r="AL366" i="2" s="1"/>
  <c r="P366" i="2" l="1"/>
  <c r="Q366" i="2"/>
  <c r="R366" i="2" s="1"/>
  <c r="S366" i="2" s="1"/>
  <c r="T366" i="2" s="1"/>
  <c r="Z366" i="2" s="1"/>
  <c r="E367" i="2" s="1"/>
  <c r="H367" i="2"/>
  <c r="M367" i="2" s="1"/>
  <c r="U367" i="2"/>
  <c r="V367" i="2" s="1"/>
  <c r="W367" i="2" s="1"/>
  <c r="X367" i="2" s="1"/>
  <c r="Y367" i="2" s="1"/>
  <c r="I367" i="2" l="1"/>
  <c r="K367" i="2" s="1"/>
  <c r="F367" i="2"/>
  <c r="L367" i="2" s="1"/>
  <c r="N367" i="2"/>
  <c r="O367" i="2" s="1"/>
  <c r="G368" i="2"/>
  <c r="AJ367" i="2"/>
  <c r="AL367" i="2" s="1"/>
  <c r="U368" i="2" l="1"/>
  <c r="V368" i="2" s="1"/>
  <c r="W368" i="2" s="1"/>
  <c r="X368" i="2" s="1"/>
  <c r="Y368" i="2" s="1"/>
  <c r="H368" i="2"/>
  <c r="M368" i="2" s="1"/>
  <c r="Q367" i="2"/>
  <c r="R367" i="2" s="1"/>
  <c r="S367" i="2" s="1"/>
  <c r="T367" i="2" s="1"/>
  <c r="Z367" i="2" s="1"/>
  <c r="E368" i="2" s="1"/>
  <c r="P367" i="2"/>
  <c r="I368" i="2" l="1"/>
  <c r="K368" i="2" s="1"/>
  <c r="F368" i="2"/>
  <c r="L368" i="2" s="1"/>
  <c r="G369" i="2"/>
  <c r="N368" i="2"/>
  <c r="O368" i="2" s="1"/>
  <c r="AJ368" i="2"/>
  <c r="AL368" i="2" s="1"/>
  <c r="Q368" i="2" l="1"/>
  <c r="R368" i="2" s="1"/>
  <c r="S368" i="2" s="1"/>
  <c r="T368" i="2" s="1"/>
  <c r="Z368" i="2" s="1"/>
  <c r="E369" i="2" s="1"/>
  <c r="P368" i="2"/>
  <c r="H369" i="2"/>
  <c r="M369" i="2" s="1"/>
  <c r="U369" i="2"/>
  <c r="V369" i="2" s="1"/>
  <c r="W369" i="2" s="1"/>
  <c r="X369" i="2" s="1"/>
  <c r="Y369" i="2" s="1"/>
  <c r="I369" i="2" l="1"/>
  <c r="K369" i="2" s="1"/>
  <c r="F369" i="2"/>
  <c r="L369" i="2" s="1"/>
  <c r="G370" i="2"/>
  <c r="N369" i="2"/>
  <c r="O369" i="2" s="1"/>
  <c r="AJ369" i="2"/>
  <c r="AL369" i="2" s="1"/>
  <c r="P369" i="2" l="1"/>
  <c r="Q369" i="2"/>
  <c r="R369" i="2" s="1"/>
  <c r="S369" i="2" s="1"/>
  <c r="T369" i="2" s="1"/>
  <c r="Z369" i="2" s="1"/>
  <c r="E370" i="2" s="1"/>
  <c r="H370" i="2"/>
  <c r="M370" i="2" s="1"/>
  <c r="U370" i="2"/>
  <c r="V370" i="2" s="1"/>
  <c r="W370" i="2" s="1"/>
  <c r="X370" i="2" s="1"/>
  <c r="Y370" i="2" s="1"/>
  <c r="G371" i="2" l="1"/>
  <c r="N370" i="2"/>
  <c r="O370" i="2" s="1"/>
  <c r="I370" i="2"/>
  <c r="K370" i="2" s="1"/>
  <c r="F370" i="2"/>
  <c r="L370" i="2" s="1"/>
  <c r="AJ370" i="2"/>
  <c r="AL370" i="2" s="1"/>
  <c r="P370" i="2" l="1"/>
  <c r="Q370" i="2"/>
  <c r="R370" i="2" s="1"/>
  <c r="S370" i="2" s="1"/>
  <c r="T370" i="2" s="1"/>
  <c r="Z370" i="2" s="1"/>
  <c r="E371" i="2" s="1"/>
  <c r="H371" i="2"/>
  <c r="M371" i="2" s="1"/>
  <c r="U371" i="2"/>
  <c r="V371" i="2" s="1"/>
  <c r="W371" i="2" s="1"/>
  <c r="X371" i="2" s="1"/>
  <c r="Y371" i="2" s="1"/>
  <c r="I371" i="2" l="1"/>
  <c r="K371" i="2" s="1"/>
  <c r="F371" i="2"/>
  <c r="L371" i="2" s="1"/>
  <c r="G372" i="2"/>
  <c r="N371" i="2"/>
  <c r="O371" i="2" s="1"/>
  <c r="AJ371" i="2"/>
  <c r="AL371" i="2" s="1"/>
  <c r="P371" i="2" l="1"/>
  <c r="Q371" i="2"/>
  <c r="R371" i="2" s="1"/>
  <c r="S371" i="2" s="1"/>
  <c r="T371" i="2" s="1"/>
  <c r="Z371" i="2" s="1"/>
  <c r="E372" i="2" s="1"/>
  <c r="H372" i="2"/>
  <c r="M372" i="2" s="1"/>
  <c r="U372" i="2"/>
  <c r="V372" i="2" s="1"/>
  <c r="W372" i="2" s="1"/>
  <c r="X372" i="2" s="1"/>
  <c r="Y372" i="2" s="1"/>
  <c r="I372" i="2" l="1"/>
  <c r="K372" i="2" s="1"/>
  <c r="F372" i="2"/>
  <c r="L372" i="2" s="1"/>
  <c r="G373" i="2"/>
  <c r="N372" i="2"/>
  <c r="O372" i="2" s="1"/>
  <c r="AJ372" i="2"/>
  <c r="AL372" i="2" s="1"/>
  <c r="P372" i="2" l="1"/>
  <c r="Q372" i="2"/>
  <c r="R372" i="2" s="1"/>
  <c r="S372" i="2" s="1"/>
  <c r="T372" i="2" s="1"/>
  <c r="Z372" i="2" s="1"/>
  <c r="E373" i="2" s="1"/>
  <c r="H373" i="2"/>
  <c r="M373" i="2" s="1"/>
  <c r="U373" i="2"/>
  <c r="V373" i="2" s="1"/>
  <c r="W373" i="2" s="1"/>
  <c r="X373" i="2" s="1"/>
  <c r="Y373" i="2" s="1"/>
  <c r="F373" i="2" l="1"/>
  <c r="L373" i="2" s="1"/>
  <c r="G374" i="2"/>
  <c r="N373" i="2"/>
  <c r="O373" i="2" s="1"/>
  <c r="I373" i="2"/>
  <c r="K373" i="2" s="1"/>
  <c r="AJ373" i="2"/>
  <c r="AL373" i="2" l="1"/>
  <c r="H374" i="2"/>
  <c r="M374" i="2" s="1"/>
  <c r="U374" i="2"/>
  <c r="V374" i="2" s="1"/>
  <c r="W374" i="2" s="1"/>
  <c r="X374" i="2" s="1"/>
  <c r="Y374" i="2" s="1"/>
  <c r="P373" i="2"/>
  <c r="Q373" i="2"/>
  <c r="R373" i="2" s="1"/>
  <c r="S373" i="2" s="1"/>
  <c r="T373" i="2" s="1"/>
  <c r="Z373" i="2" s="1"/>
  <c r="E374" i="2" s="1"/>
  <c r="I374" i="2" l="1"/>
  <c r="K374" i="2" s="1"/>
  <c r="F374" i="2"/>
  <c r="L374" i="2" s="1"/>
  <c r="G375" i="2"/>
  <c r="N374" i="2"/>
  <c r="O374" i="2" s="1"/>
  <c r="AJ374" i="2"/>
  <c r="AL374" i="2" s="1"/>
  <c r="P374" i="2" l="1"/>
  <c r="Q374" i="2"/>
  <c r="R374" i="2" s="1"/>
  <c r="S374" i="2" s="1"/>
  <c r="T374" i="2" s="1"/>
  <c r="Z374" i="2" s="1"/>
  <c r="E375" i="2" s="1"/>
  <c r="H375" i="2"/>
  <c r="M375" i="2" s="1"/>
  <c r="U375" i="2"/>
  <c r="V375" i="2" s="1"/>
  <c r="W375" i="2" s="1"/>
  <c r="X375" i="2" s="1"/>
  <c r="Y375" i="2" s="1"/>
  <c r="G376" i="2" l="1"/>
  <c r="N375" i="2"/>
  <c r="O375" i="2" s="1"/>
  <c r="I375" i="2"/>
  <c r="K375" i="2" s="1"/>
  <c r="F375" i="2"/>
  <c r="L375" i="2" s="1"/>
  <c r="AJ375" i="2"/>
  <c r="AL375" i="2" s="1"/>
  <c r="P375" i="2" l="1"/>
  <c r="Q375" i="2"/>
  <c r="R375" i="2" s="1"/>
  <c r="S375" i="2" s="1"/>
  <c r="T375" i="2" s="1"/>
  <c r="Z375" i="2" s="1"/>
  <c r="E376" i="2" s="1"/>
  <c r="H376" i="2"/>
  <c r="M376" i="2" s="1"/>
  <c r="U376" i="2"/>
  <c r="V376" i="2" s="1"/>
  <c r="W376" i="2" s="1"/>
  <c r="X376" i="2" s="1"/>
  <c r="Y376" i="2" s="1"/>
  <c r="I376" i="2" l="1"/>
  <c r="K376" i="2" s="1"/>
  <c r="F376" i="2"/>
  <c r="L376" i="2" s="1"/>
  <c r="N376" i="2"/>
  <c r="O376" i="2" s="1"/>
  <c r="G377" i="2"/>
  <c r="AJ376" i="2"/>
  <c r="AL376" i="2" s="1"/>
  <c r="H377" i="2" l="1"/>
  <c r="M377" i="2" s="1"/>
  <c r="U377" i="2"/>
  <c r="V377" i="2" s="1"/>
  <c r="W377" i="2" s="1"/>
  <c r="X377" i="2" s="1"/>
  <c r="Y377" i="2" s="1"/>
  <c r="P376" i="2"/>
  <c r="Q376" i="2"/>
  <c r="R376" i="2" s="1"/>
  <c r="S376" i="2" s="1"/>
  <c r="T376" i="2" s="1"/>
  <c r="Z376" i="2" s="1"/>
  <c r="E377" i="2" s="1"/>
  <c r="I377" i="2" l="1"/>
  <c r="K377" i="2" s="1"/>
  <c r="F377" i="2"/>
  <c r="L377" i="2" s="1"/>
  <c r="G378" i="2"/>
  <c r="N377" i="2"/>
  <c r="O377" i="2" s="1"/>
  <c r="AJ377" i="2"/>
  <c r="AL377" i="2" s="1"/>
  <c r="P377" i="2" l="1"/>
  <c r="Q377" i="2"/>
  <c r="R377" i="2" s="1"/>
  <c r="S377" i="2" s="1"/>
  <c r="T377" i="2" s="1"/>
  <c r="Z377" i="2" s="1"/>
  <c r="E378" i="2" s="1"/>
  <c r="H378" i="2"/>
  <c r="M378" i="2" s="1"/>
  <c r="U378" i="2"/>
  <c r="V378" i="2" s="1"/>
  <c r="W378" i="2" s="1"/>
  <c r="X378" i="2" s="1"/>
  <c r="Y378" i="2" s="1"/>
  <c r="I378" i="2" l="1"/>
  <c r="K378" i="2" s="1"/>
  <c r="G379" i="2"/>
  <c r="N378" i="2"/>
  <c r="O378" i="2" s="1"/>
  <c r="F378" i="2"/>
  <c r="L378" i="2" s="1"/>
  <c r="AJ378" i="2"/>
  <c r="AL378" i="2" s="1"/>
  <c r="H379" i="2" l="1"/>
  <c r="M379" i="2" s="1"/>
  <c r="U379" i="2"/>
  <c r="V379" i="2" s="1"/>
  <c r="W379" i="2" s="1"/>
  <c r="X379" i="2" s="1"/>
  <c r="Y379" i="2" s="1"/>
  <c r="P378" i="2"/>
  <c r="Q378" i="2"/>
  <c r="R378" i="2" s="1"/>
  <c r="S378" i="2" s="1"/>
  <c r="T378" i="2" s="1"/>
  <c r="Z378" i="2" s="1"/>
  <c r="E379" i="2" s="1"/>
  <c r="I379" i="2" l="1"/>
  <c r="K379" i="2" s="1"/>
  <c r="G380" i="2"/>
  <c r="N379" i="2"/>
  <c r="O379" i="2" s="1"/>
  <c r="F379" i="2"/>
  <c r="L379" i="2" s="1"/>
  <c r="AJ379" i="2"/>
  <c r="AL379" i="2" s="1"/>
  <c r="H380" i="2" l="1"/>
  <c r="M380" i="2" s="1"/>
  <c r="U380" i="2"/>
  <c r="V380" i="2" s="1"/>
  <c r="W380" i="2" s="1"/>
  <c r="X380" i="2" s="1"/>
  <c r="Y380" i="2" s="1"/>
  <c r="P379" i="2"/>
  <c r="Q379" i="2"/>
  <c r="R379" i="2" s="1"/>
  <c r="S379" i="2" s="1"/>
  <c r="T379" i="2" s="1"/>
  <c r="Z379" i="2" s="1"/>
  <c r="E380" i="2" s="1"/>
  <c r="I380" i="2" l="1"/>
  <c r="K380" i="2" s="1"/>
  <c r="F380" i="2"/>
  <c r="L380" i="2" s="1"/>
  <c r="G381" i="2"/>
  <c r="N380" i="2"/>
  <c r="O380" i="2" s="1"/>
  <c r="AJ380" i="2"/>
  <c r="AL380" i="2" s="1"/>
  <c r="P380" i="2" l="1"/>
  <c r="Q380" i="2"/>
  <c r="R380" i="2" s="1"/>
  <c r="S380" i="2" s="1"/>
  <c r="T380" i="2" s="1"/>
  <c r="Z380" i="2" s="1"/>
  <c r="E381" i="2" s="1"/>
  <c r="H381" i="2"/>
  <c r="M381" i="2" s="1"/>
  <c r="U381" i="2"/>
  <c r="V381" i="2" s="1"/>
  <c r="W381" i="2" s="1"/>
  <c r="X381" i="2" s="1"/>
  <c r="Y381" i="2" s="1"/>
  <c r="I381" i="2" l="1"/>
  <c r="K381" i="2" s="1"/>
  <c r="F381" i="2"/>
  <c r="L381" i="2" s="1"/>
  <c r="N381" i="2"/>
  <c r="O381" i="2" s="1"/>
  <c r="G382" i="2"/>
  <c r="AJ381" i="2"/>
  <c r="AL381" i="2" s="1"/>
  <c r="H382" i="2" l="1"/>
  <c r="M382" i="2" s="1"/>
  <c r="U382" i="2"/>
  <c r="V382" i="2" s="1"/>
  <c r="W382" i="2" s="1"/>
  <c r="X382" i="2" s="1"/>
  <c r="Y382" i="2" s="1"/>
  <c r="P381" i="2"/>
  <c r="Q381" i="2"/>
  <c r="R381" i="2" s="1"/>
  <c r="S381" i="2" s="1"/>
  <c r="T381" i="2" s="1"/>
  <c r="Z381" i="2" s="1"/>
  <c r="E382" i="2" s="1"/>
  <c r="I382" i="2" l="1"/>
  <c r="K382" i="2" s="1"/>
  <c r="F382" i="2"/>
  <c r="L382" i="2" s="1"/>
  <c r="N382" i="2"/>
  <c r="O382" i="2" s="1"/>
  <c r="G383" i="2"/>
  <c r="AJ382" i="2"/>
  <c r="AL382" i="2" s="1"/>
  <c r="U383" i="2" l="1"/>
  <c r="V383" i="2" s="1"/>
  <c r="W383" i="2" s="1"/>
  <c r="X383" i="2" s="1"/>
  <c r="Y383" i="2" s="1"/>
  <c r="H383" i="2"/>
  <c r="M383" i="2" s="1"/>
  <c r="Q382" i="2"/>
  <c r="R382" i="2" s="1"/>
  <c r="S382" i="2" s="1"/>
  <c r="T382" i="2" s="1"/>
  <c r="Z382" i="2" s="1"/>
  <c r="E383" i="2" s="1"/>
  <c r="P382" i="2"/>
  <c r="F383" i="2" l="1"/>
  <c r="L383" i="2" s="1"/>
  <c r="G384" i="2"/>
  <c r="N383" i="2"/>
  <c r="O383" i="2" s="1"/>
  <c r="I383" i="2"/>
  <c r="K383" i="2" s="1"/>
  <c r="AJ383" i="2"/>
  <c r="AL383" i="2" l="1"/>
  <c r="H384" i="2"/>
  <c r="M384" i="2" s="1"/>
  <c r="U384" i="2"/>
  <c r="V384" i="2" s="1"/>
  <c r="W384" i="2" s="1"/>
  <c r="X384" i="2" s="1"/>
  <c r="Y384" i="2" s="1"/>
  <c r="P383" i="2"/>
  <c r="Q383" i="2"/>
  <c r="R383" i="2" s="1"/>
  <c r="S383" i="2" s="1"/>
  <c r="T383" i="2" s="1"/>
  <c r="Z383" i="2" s="1"/>
  <c r="E384" i="2" s="1"/>
  <c r="I384" i="2" l="1"/>
  <c r="K384" i="2" s="1"/>
  <c r="F384" i="2"/>
  <c r="L384" i="2" s="1"/>
  <c r="G385" i="2"/>
  <c r="N384" i="2"/>
  <c r="O384" i="2" s="1"/>
  <c r="AJ384" i="2"/>
  <c r="AL384" i="2" s="1"/>
  <c r="P384" i="2" l="1"/>
  <c r="Q384" i="2"/>
  <c r="R384" i="2" s="1"/>
  <c r="S384" i="2" s="1"/>
  <c r="T384" i="2" s="1"/>
  <c r="Z384" i="2" s="1"/>
  <c r="E385" i="2" s="1"/>
  <c r="H385" i="2"/>
  <c r="M385" i="2" s="1"/>
  <c r="U385" i="2"/>
  <c r="V385" i="2" s="1"/>
  <c r="W385" i="2" s="1"/>
  <c r="X385" i="2" s="1"/>
  <c r="Y385" i="2" s="1"/>
  <c r="I385" i="2" l="1"/>
  <c r="K385" i="2" s="1"/>
  <c r="F385" i="2"/>
  <c r="L385" i="2" s="1"/>
  <c r="G386" i="2"/>
  <c r="N385" i="2"/>
  <c r="O385" i="2" s="1"/>
  <c r="AJ385" i="2"/>
  <c r="AL385" i="2" s="1"/>
  <c r="P385" i="2" l="1"/>
  <c r="Q385" i="2"/>
  <c r="R385" i="2" s="1"/>
  <c r="S385" i="2" s="1"/>
  <c r="T385" i="2" s="1"/>
  <c r="Z385" i="2" s="1"/>
  <c r="E386" i="2" s="1"/>
  <c r="H386" i="2"/>
  <c r="M386" i="2" s="1"/>
  <c r="U386" i="2"/>
  <c r="V386" i="2" s="1"/>
  <c r="W386" i="2" s="1"/>
  <c r="X386" i="2" s="1"/>
  <c r="Y386" i="2" s="1"/>
  <c r="I386" i="2" l="1"/>
  <c r="K386" i="2" s="1"/>
  <c r="F386" i="2"/>
  <c r="L386" i="2" s="1"/>
  <c r="G387" i="2"/>
  <c r="N386" i="2"/>
  <c r="O386" i="2" s="1"/>
  <c r="AJ386" i="2"/>
  <c r="AL386" i="2" s="1"/>
  <c r="P386" i="2" l="1"/>
  <c r="Q386" i="2"/>
  <c r="R386" i="2" s="1"/>
  <c r="S386" i="2" s="1"/>
  <c r="T386" i="2" s="1"/>
  <c r="Z386" i="2" s="1"/>
  <c r="E387" i="2" s="1"/>
  <c r="H387" i="2"/>
  <c r="M387" i="2" s="1"/>
  <c r="U387" i="2"/>
  <c r="V387" i="2" s="1"/>
  <c r="W387" i="2" s="1"/>
  <c r="X387" i="2" s="1"/>
  <c r="Y387" i="2" s="1"/>
  <c r="I387" i="2" l="1"/>
  <c r="K387" i="2" s="1"/>
  <c r="F387" i="2"/>
  <c r="L387" i="2" s="1"/>
  <c r="G388" i="2"/>
  <c r="N387" i="2"/>
  <c r="O387" i="2" s="1"/>
  <c r="AJ387" i="2"/>
  <c r="AL387" i="2" s="1"/>
  <c r="P387" i="2" l="1"/>
  <c r="Q387" i="2"/>
  <c r="R387" i="2" s="1"/>
  <c r="S387" i="2" s="1"/>
  <c r="T387" i="2" s="1"/>
  <c r="Z387" i="2" s="1"/>
  <c r="E388" i="2" s="1"/>
  <c r="H388" i="2"/>
  <c r="M388" i="2" s="1"/>
  <c r="U388" i="2"/>
  <c r="V388" i="2" s="1"/>
  <c r="W388" i="2" s="1"/>
  <c r="X388" i="2" s="1"/>
  <c r="Y388" i="2" s="1"/>
  <c r="I388" i="2" l="1"/>
  <c r="K388" i="2" s="1"/>
  <c r="F388" i="2"/>
  <c r="L388" i="2" s="1"/>
  <c r="G389" i="2"/>
  <c r="N388" i="2"/>
  <c r="O388" i="2" s="1"/>
  <c r="AJ388" i="2"/>
  <c r="AL388" i="2" s="1"/>
  <c r="P388" i="2" l="1"/>
  <c r="Q388" i="2"/>
  <c r="R388" i="2" s="1"/>
  <c r="S388" i="2" s="1"/>
  <c r="T388" i="2" s="1"/>
  <c r="Z388" i="2" s="1"/>
  <c r="E389" i="2" s="1"/>
  <c r="H389" i="2"/>
  <c r="M389" i="2" s="1"/>
  <c r="U389" i="2"/>
  <c r="V389" i="2" s="1"/>
  <c r="W389" i="2" s="1"/>
  <c r="X389" i="2" s="1"/>
  <c r="Y389" i="2" s="1"/>
  <c r="F389" i="2" l="1"/>
  <c r="L389" i="2" s="1"/>
  <c r="G390" i="2"/>
  <c r="N389" i="2"/>
  <c r="O389" i="2" s="1"/>
  <c r="I389" i="2"/>
  <c r="K389" i="2" s="1"/>
  <c r="AJ389" i="2"/>
  <c r="AL389" i="2" l="1"/>
  <c r="H390" i="2"/>
  <c r="M390" i="2" s="1"/>
  <c r="U390" i="2"/>
  <c r="V390" i="2" s="1"/>
  <c r="W390" i="2" s="1"/>
  <c r="X390" i="2" s="1"/>
  <c r="Y390" i="2" s="1"/>
  <c r="P389" i="2"/>
  <c r="Q389" i="2"/>
  <c r="R389" i="2" s="1"/>
  <c r="S389" i="2" s="1"/>
  <c r="T389" i="2" s="1"/>
  <c r="Z389" i="2" s="1"/>
  <c r="E390" i="2" s="1"/>
  <c r="I390" i="2" l="1"/>
  <c r="K390" i="2" s="1"/>
  <c r="F390" i="2"/>
  <c r="L390" i="2" s="1"/>
  <c r="G391" i="2"/>
  <c r="N390" i="2"/>
  <c r="O390" i="2" s="1"/>
  <c r="AJ390" i="2"/>
  <c r="AL390" i="2" s="1"/>
  <c r="P390" i="2" l="1"/>
  <c r="Q390" i="2"/>
  <c r="R390" i="2" s="1"/>
  <c r="S390" i="2" s="1"/>
  <c r="T390" i="2" s="1"/>
  <c r="Z390" i="2" s="1"/>
  <c r="E391" i="2" s="1"/>
  <c r="H391" i="2"/>
  <c r="M391" i="2" s="1"/>
  <c r="U391" i="2"/>
  <c r="V391" i="2" s="1"/>
  <c r="W391" i="2" s="1"/>
  <c r="X391" i="2" s="1"/>
  <c r="Y391" i="2" s="1"/>
  <c r="I391" i="2" l="1"/>
  <c r="K391" i="2" s="1"/>
  <c r="F391" i="2"/>
  <c r="L391" i="2" s="1"/>
  <c r="N391" i="2"/>
  <c r="O391" i="2" s="1"/>
  <c r="G392" i="2"/>
  <c r="AJ391" i="2"/>
  <c r="AL391" i="2" s="1"/>
  <c r="H392" i="2" l="1"/>
  <c r="M392" i="2" s="1"/>
  <c r="U392" i="2"/>
  <c r="V392" i="2" s="1"/>
  <c r="W392" i="2" s="1"/>
  <c r="X392" i="2" s="1"/>
  <c r="Y392" i="2" s="1"/>
  <c r="P391" i="2"/>
  <c r="Q391" i="2"/>
  <c r="R391" i="2" s="1"/>
  <c r="S391" i="2" s="1"/>
  <c r="T391" i="2" s="1"/>
  <c r="Z391" i="2" s="1"/>
  <c r="E392" i="2" s="1"/>
  <c r="I392" i="2" l="1"/>
  <c r="K392" i="2" s="1"/>
  <c r="F392" i="2"/>
  <c r="L392" i="2" s="1"/>
  <c r="G393" i="2"/>
  <c r="N392" i="2"/>
  <c r="O392" i="2" s="1"/>
  <c r="AJ392" i="2"/>
  <c r="AL392" i="2" s="1"/>
  <c r="P392" i="2" l="1"/>
  <c r="Q392" i="2"/>
  <c r="R392" i="2" s="1"/>
  <c r="S392" i="2" s="1"/>
  <c r="T392" i="2" s="1"/>
  <c r="Z392" i="2" s="1"/>
  <c r="E393" i="2" s="1"/>
  <c r="H393" i="2"/>
  <c r="M393" i="2" s="1"/>
  <c r="U393" i="2"/>
  <c r="V393" i="2" s="1"/>
  <c r="W393" i="2" s="1"/>
  <c r="X393" i="2" s="1"/>
  <c r="Y393" i="2" s="1"/>
  <c r="F393" i="2" l="1"/>
  <c r="L393" i="2" s="1"/>
  <c r="G394" i="2"/>
  <c r="N393" i="2"/>
  <c r="O393" i="2" s="1"/>
  <c r="I393" i="2"/>
  <c r="K393" i="2" s="1"/>
  <c r="AJ393" i="2"/>
  <c r="AL393" i="2" l="1"/>
  <c r="H394" i="2"/>
  <c r="M394" i="2" s="1"/>
  <c r="U394" i="2"/>
  <c r="V394" i="2" s="1"/>
  <c r="W394" i="2" s="1"/>
  <c r="X394" i="2" s="1"/>
  <c r="Y394" i="2" s="1"/>
  <c r="P393" i="2"/>
  <c r="Q393" i="2"/>
  <c r="R393" i="2" s="1"/>
  <c r="S393" i="2" s="1"/>
  <c r="T393" i="2" s="1"/>
  <c r="Z393" i="2" s="1"/>
  <c r="E394" i="2" s="1"/>
  <c r="I394" i="2" l="1"/>
  <c r="K394" i="2" s="1"/>
  <c r="F394" i="2"/>
  <c r="L394" i="2" s="1"/>
  <c r="G395" i="2"/>
  <c r="N394" i="2"/>
  <c r="O394" i="2" s="1"/>
  <c r="AJ394" i="2"/>
  <c r="AL394" i="2" s="1"/>
  <c r="P394" i="2" l="1"/>
  <c r="Q394" i="2"/>
  <c r="R394" i="2" s="1"/>
  <c r="S394" i="2" s="1"/>
  <c r="T394" i="2" s="1"/>
  <c r="Z394" i="2" s="1"/>
  <c r="E395" i="2" s="1"/>
  <c r="H395" i="2"/>
  <c r="M395" i="2" s="1"/>
  <c r="U395" i="2"/>
  <c r="V395" i="2" s="1"/>
  <c r="W395" i="2" s="1"/>
  <c r="X395" i="2" s="1"/>
  <c r="Y395" i="2" s="1"/>
  <c r="I395" i="2" l="1"/>
  <c r="K395" i="2" s="1"/>
  <c r="F395" i="2"/>
  <c r="L395" i="2" s="1"/>
  <c r="G396" i="2"/>
  <c r="N395" i="2"/>
  <c r="O395" i="2" s="1"/>
  <c r="AJ395" i="2"/>
  <c r="AL395" i="2" s="1"/>
  <c r="P395" i="2" l="1"/>
  <c r="Q395" i="2"/>
  <c r="R395" i="2" s="1"/>
  <c r="S395" i="2" s="1"/>
  <c r="T395" i="2" s="1"/>
  <c r="Z395" i="2" s="1"/>
  <c r="E396" i="2" s="1"/>
  <c r="H396" i="2"/>
  <c r="M396" i="2" s="1"/>
  <c r="U396" i="2"/>
  <c r="V396" i="2" s="1"/>
  <c r="W396" i="2" s="1"/>
  <c r="X396" i="2" s="1"/>
  <c r="Y396" i="2" s="1"/>
  <c r="I396" i="2" l="1"/>
  <c r="K396" i="2" s="1"/>
  <c r="F396" i="2"/>
  <c r="L396" i="2" s="1"/>
  <c r="N396" i="2"/>
  <c r="O396" i="2" s="1"/>
  <c r="G397" i="2"/>
  <c r="AJ396" i="2"/>
  <c r="AL396" i="2" s="1"/>
  <c r="U397" i="2" l="1"/>
  <c r="V397" i="2" s="1"/>
  <c r="W397" i="2" s="1"/>
  <c r="X397" i="2" s="1"/>
  <c r="Y397" i="2" s="1"/>
  <c r="H397" i="2"/>
  <c r="M397" i="2" s="1"/>
  <c r="P396" i="2"/>
  <c r="Q396" i="2"/>
  <c r="R396" i="2" s="1"/>
  <c r="S396" i="2" s="1"/>
  <c r="T396" i="2" s="1"/>
  <c r="Z396" i="2" s="1"/>
  <c r="E397" i="2" s="1"/>
  <c r="I397" i="2" l="1"/>
  <c r="K397" i="2" s="1"/>
  <c r="F397" i="2"/>
  <c r="L397" i="2" s="1"/>
  <c r="G398" i="2"/>
  <c r="N397" i="2"/>
  <c r="O397" i="2" s="1"/>
  <c r="AJ397" i="2"/>
  <c r="AL397" i="2" s="1"/>
  <c r="P397" i="2" l="1"/>
  <c r="Q397" i="2"/>
  <c r="R397" i="2" s="1"/>
  <c r="S397" i="2" s="1"/>
  <c r="T397" i="2" s="1"/>
  <c r="Z397" i="2" s="1"/>
  <c r="E398" i="2" s="1"/>
  <c r="H398" i="2"/>
  <c r="M398" i="2" s="1"/>
  <c r="U398" i="2"/>
  <c r="V398" i="2" s="1"/>
  <c r="W398" i="2" s="1"/>
  <c r="X398" i="2" s="1"/>
  <c r="Y398" i="2" s="1"/>
  <c r="I398" i="2" l="1"/>
  <c r="K398" i="2" s="1"/>
  <c r="F398" i="2"/>
  <c r="L398" i="2" s="1"/>
  <c r="G399" i="2"/>
  <c r="N398" i="2"/>
  <c r="O398" i="2" s="1"/>
  <c r="AJ398" i="2"/>
  <c r="AL398" i="2" s="1"/>
  <c r="P398" i="2" l="1"/>
  <c r="Q398" i="2"/>
  <c r="R398" i="2" s="1"/>
  <c r="S398" i="2" s="1"/>
  <c r="T398" i="2" s="1"/>
  <c r="Z398" i="2" s="1"/>
  <c r="E399" i="2" s="1"/>
  <c r="U399" i="2"/>
  <c r="V399" i="2" s="1"/>
  <c r="W399" i="2" s="1"/>
  <c r="X399" i="2" s="1"/>
  <c r="Y399" i="2" s="1"/>
  <c r="H399" i="2"/>
  <c r="M399" i="2" s="1"/>
  <c r="G400" i="2" l="1"/>
  <c r="N399" i="2"/>
  <c r="O399" i="2" s="1"/>
  <c r="I399" i="2"/>
  <c r="K399" i="2" s="1"/>
  <c r="F399" i="2"/>
  <c r="L399" i="2" s="1"/>
  <c r="AJ399" i="2"/>
  <c r="AL399" i="2" s="1"/>
  <c r="P399" i="2" l="1"/>
  <c r="Q399" i="2"/>
  <c r="R399" i="2" s="1"/>
  <c r="S399" i="2" s="1"/>
  <c r="T399" i="2" s="1"/>
  <c r="Z399" i="2" s="1"/>
  <c r="E400" i="2" s="1"/>
  <c r="H400" i="2"/>
  <c r="M400" i="2" s="1"/>
  <c r="U400" i="2"/>
  <c r="V400" i="2" s="1"/>
  <c r="W400" i="2" s="1"/>
  <c r="X400" i="2" s="1"/>
  <c r="Y400" i="2" s="1"/>
  <c r="I400" i="2" l="1"/>
  <c r="K400" i="2" s="1"/>
  <c r="F400" i="2"/>
  <c r="L400" i="2" s="1"/>
  <c r="G401" i="2"/>
  <c r="N400" i="2"/>
  <c r="O400" i="2" s="1"/>
  <c r="AJ400" i="2"/>
  <c r="AL400" i="2" s="1"/>
  <c r="P400" i="2" l="1"/>
  <c r="Q400" i="2"/>
  <c r="R400" i="2" s="1"/>
  <c r="S400" i="2" s="1"/>
  <c r="T400" i="2" s="1"/>
  <c r="Z400" i="2" s="1"/>
  <c r="E401" i="2" s="1"/>
  <c r="H401" i="2"/>
  <c r="M401" i="2" s="1"/>
  <c r="U401" i="2"/>
  <c r="V401" i="2" s="1"/>
  <c r="W401" i="2" s="1"/>
  <c r="X401" i="2" s="1"/>
  <c r="Y401" i="2" s="1"/>
  <c r="I401" i="2" l="1"/>
  <c r="K401" i="2" s="1"/>
  <c r="F401" i="2"/>
  <c r="L401" i="2" s="1"/>
  <c r="G402" i="2"/>
  <c r="N401" i="2"/>
  <c r="O401" i="2" s="1"/>
  <c r="AJ401" i="2"/>
  <c r="AL401" i="2" s="1"/>
  <c r="Q401" i="2" l="1"/>
  <c r="R401" i="2" s="1"/>
  <c r="S401" i="2" s="1"/>
  <c r="T401" i="2" s="1"/>
  <c r="P401" i="2"/>
  <c r="U402" i="2"/>
  <c r="V402" i="2" s="1"/>
  <c r="W402" i="2" s="1"/>
  <c r="X402" i="2" s="1"/>
  <c r="Y402" i="2" s="1"/>
  <c r="H402" i="2"/>
  <c r="M402" i="2" s="1"/>
  <c r="Z401" i="2"/>
  <c r="E402" i="2" s="1"/>
  <c r="G403" i="2" l="1"/>
  <c r="N402" i="2"/>
  <c r="O402" i="2" s="1"/>
  <c r="I402" i="2"/>
  <c r="K402" i="2" s="1"/>
  <c r="F402" i="2"/>
  <c r="L402" i="2" s="1"/>
  <c r="AJ402" i="2"/>
  <c r="AL402" i="2" s="1"/>
  <c r="P402" i="2" l="1"/>
  <c r="Q402" i="2"/>
  <c r="R402" i="2" s="1"/>
  <c r="S402" i="2" s="1"/>
  <c r="T402" i="2" s="1"/>
  <c r="Z402" i="2" s="1"/>
  <c r="E403" i="2" s="1"/>
  <c r="H403" i="2"/>
  <c r="M403" i="2" s="1"/>
  <c r="U403" i="2"/>
  <c r="V403" i="2" s="1"/>
  <c r="W403" i="2" s="1"/>
  <c r="X403" i="2" s="1"/>
  <c r="Y403" i="2" s="1"/>
  <c r="G404" i="2" l="1"/>
  <c r="N403" i="2"/>
  <c r="O403" i="2" s="1"/>
  <c r="I403" i="2"/>
  <c r="K403" i="2" s="1"/>
  <c r="F403" i="2"/>
  <c r="L403" i="2" s="1"/>
  <c r="AJ403" i="2"/>
  <c r="AL403" i="2" s="1"/>
  <c r="P403" i="2" l="1"/>
  <c r="Q403" i="2"/>
  <c r="R403" i="2" s="1"/>
  <c r="S403" i="2" s="1"/>
  <c r="T403" i="2" s="1"/>
  <c r="Z403" i="2" s="1"/>
  <c r="E404" i="2" s="1"/>
  <c r="H404" i="2"/>
  <c r="M404" i="2" s="1"/>
  <c r="U404" i="2"/>
  <c r="V404" i="2" s="1"/>
  <c r="W404" i="2" s="1"/>
  <c r="X404" i="2" s="1"/>
  <c r="Y404" i="2" s="1"/>
  <c r="G405" i="2" l="1"/>
  <c r="N404" i="2"/>
  <c r="O404" i="2" s="1"/>
  <c r="F404" i="2"/>
  <c r="L404" i="2" s="1"/>
  <c r="I404" i="2"/>
  <c r="K404" i="2" s="1"/>
  <c r="AJ404" i="2"/>
  <c r="P404" i="2" l="1"/>
  <c r="Q404" i="2"/>
  <c r="R404" i="2" s="1"/>
  <c r="S404" i="2" s="1"/>
  <c r="T404" i="2" s="1"/>
  <c r="Z404" i="2" s="1"/>
  <c r="E405" i="2" s="1"/>
  <c r="AL404" i="2"/>
  <c r="H405" i="2"/>
  <c r="M405" i="2" s="1"/>
  <c r="U405" i="2"/>
  <c r="V405" i="2" s="1"/>
  <c r="W405" i="2" s="1"/>
  <c r="X405" i="2" s="1"/>
  <c r="Y405" i="2" s="1"/>
  <c r="I405" i="2" l="1"/>
  <c r="K405" i="2" s="1"/>
  <c r="F405" i="2"/>
  <c r="L405" i="2" s="1"/>
  <c r="G406" i="2"/>
  <c r="N405" i="2"/>
  <c r="O405" i="2" s="1"/>
  <c r="AJ405" i="2"/>
  <c r="AL405" i="2" s="1"/>
  <c r="P405" i="2" l="1"/>
  <c r="Q405" i="2"/>
  <c r="R405" i="2" s="1"/>
  <c r="S405" i="2" s="1"/>
  <c r="T405" i="2" s="1"/>
  <c r="Z405" i="2" s="1"/>
  <c r="E406" i="2" s="1"/>
  <c r="H406" i="2"/>
  <c r="M406" i="2" s="1"/>
  <c r="U406" i="2"/>
  <c r="V406" i="2" s="1"/>
  <c r="W406" i="2" s="1"/>
  <c r="X406" i="2" s="1"/>
  <c r="Y406" i="2" s="1"/>
  <c r="G407" i="2" l="1"/>
  <c r="N406" i="2"/>
  <c r="O406" i="2" s="1"/>
  <c r="F406" i="2"/>
  <c r="L406" i="2" s="1"/>
  <c r="I406" i="2"/>
  <c r="K406" i="2" s="1"/>
  <c r="AJ406" i="2"/>
  <c r="AL406" i="2" l="1"/>
  <c r="P406" i="2"/>
  <c r="Q406" i="2"/>
  <c r="R406" i="2" s="1"/>
  <c r="S406" i="2" s="1"/>
  <c r="T406" i="2" s="1"/>
  <c r="Z406" i="2" s="1"/>
  <c r="E407" i="2" s="1"/>
  <c r="H407" i="2"/>
  <c r="M407" i="2" s="1"/>
  <c r="U407" i="2"/>
  <c r="V407" i="2" s="1"/>
  <c r="W407" i="2" s="1"/>
  <c r="X407" i="2" s="1"/>
  <c r="Y407" i="2" s="1"/>
  <c r="G408" i="2" l="1"/>
  <c r="N407" i="2"/>
  <c r="O407" i="2" s="1"/>
  <c r="I407" i="2"/>
  <c r="K407" i="2" s="1"/>
  <c r="F407" i="2"/>
  <c r="L407" i="2" s="1"/>
  <c r="AJ407" i="2"/>
  <c r="AL407" i="2" s="1"/>
  <c r="P407" i="2" l="1"/>
  <c r="Q407" i="2"/>
  <c r="R407" i="2" s="1"/>
  <c r="S407" i="2" s="1"/>
  <c r="T407" i="2" s="1"/>
  <c r="Z407" i="2" s="1"/>
  <c r="E408" i="2" s="1"/>
  <c r="H408" i="2"/>
  <c r="M408" i="2" s="1"/>
  <c r="U408" i="2"/>
  <c r="V408" i="2" s="1"/>
  <c r="W408" i="2" s="1"/>
  <c r="X408" i="2" s="1"/>
  <c r="Y408" i="2" s="1"/>
  <c r="G409" i="2" l="1"/>
  <c r="N408" i="2"/>
  <c r="O408" i="2" s="1"/>
  <c r="I408" i="2"/>
  <c r="K408" i="2" s="1"/>
  <c r="F408" i="2"/>
  <c r="L408" i="2" s="1"/>
  <c r="AJ408" i="2"/>
  <c r="AL408" i="2" s="1"/>
  <c r="P408" i="2" l="1"/>
  <c r="Q408" i="2"/>
  <c r="R408" i="2" s="1"/>
  <c r="S408" i="2" s="1"/>
  <c r="T408" i="2" s="1"/>
  <c r="Z408" i="2" s="1"/>
  <c r="E409" i="2" s="1"/>
  <c r="H409" i="2"/>
  <c r="M409" i="2" s="1"/>
  <c r="U409" i="2"/>
  <c r="V409" i="2" s="1"/>
  <c r="W409" i="2" s="1"/>
  <c r="X409" i="2" s="1"/>
  <c r="Y409" i="2" s="1"/>
  <c r="I409" i="2" l="1"/>
  <c r="K409" i="2" s="1"/>
  <c r="F409" i="2"/>
  <c r="L409" i="2" s="1"/>
  <c r="G410" i="2"/>
  <c r="N409" i="2"/>
  <c r="O409" i="2" s="1"/>
  <c r="AJ409" i="2"/>
  <c r="AL409" i="2" s="1"/>
  <c r="P409" i="2" l="1"/>
  <c r="Q409" i="2"/>
  <c r="R409" i="2" s="1"/>
  <c r="S409" i="2" s="1"/>
  <c r="T409" i="2" s="1"/>
  <c r="Z409" i="2" s="1"/>
  <c r="E410" i="2" s="1"/>
  <c r="H410" i="2"/>
  <c r="M410" i="2" s="1"/>
  <c r="U410" i="2"/>
  <c r="V410" i="2" s="1"/>
  <c r="W410" i="2" s="1"/>
  <c r="X410" i="2" s="1"/>
  <c r="Y410" i="2" s="1"/>
  <c r="G411" i="2" l="1"/>
  <c r="N410" i="2"/>
  <c r="O410" i="2" s="1"/>
  <c r="I410" i="2"/>
  <c r="K410" i="2" s="1"/>
  <c r="F410" i="2"/>
  <c r="L410" i="2" s="1"/>
  <c r="AJ410" i="2"/>
  <c r="AL410" i="2" s="1"/>
  <c r="P410" i="2" l="1"/>
  <c r="Q410" i="2"/>
  <c r="R410" i="2" s="1"/>
  <c r="S410" i="2" s="1"/>
  <c r="T410" i="2" s="1"/>
  <c r="Z410" i="2" s="1"/>
  <c r="E411" i="2" s="1"/>
  <c r="H411" i="2"/>
  <c r="M411" i="2" s="1"/>
  <c r="U411" i="2"/>
  <c r="V411" i="2" s="1"/>
  <c r="W411" i="2" s="1"/>
  <c r="X411" i="2" s="1"/>
  <c r="Y411" i="2" s="1"/>
  <c r="I411" i="2" l="1"/>
  <c r="K411" i="2" s="1"/>
  <c r="F411" i="2"/>
  <c r="L411" i="2" s="1"/>
  <c r="G412" i="2"/>
  <c r="N411" i="2"/>
  <c r="O411" i="2" s="1"/>
  <c r="AJ411" i="2"/>
  <c r="AL411" i="2" s="1"/>
  <c r="P411" i="2" l="1"/>
  <c r="Q411" i="2"/>
  <c r="R411" i="2" s="1"/>
  <c r="S411" i="2" s="1"/>
  <c r="T411" i="2" s="1"/>
  <c r="Z411" i="2" s="1"/>
  <c r="E412" i="2" s="1"/>
  <c r="H412" i="2"/>
  <c r="M412" i="2" s="1"/>
  <c r="U412" i="2"/>
  <c r="V412" i="2" s="1"/>
  <c r="W412" i="2" s="1"/>
  <c r="X412" i="2" s="1"/>
  <c r="Y412" i="2" s="1"/>
  <c r="G413" i="2" l="1"/>
  <c r="N412" i="2"/>
  <c r="O412" i="2" s="1"/>
  <c r="I412" i="2"/>
  <c r="K412" i="2" s="1"/>
  <c r="F412" i="2"/>
  <c r="L412" i="2" s="1"/>
  <c r="AJ412" i="2"/>
  <c r="AL412" i="2" s="1"/>
  <c r="P412" i="2" l="1"/>
  <c r="Q412" i="2"/>
  <c r="R412" i="2" s="1"/>
  <c r="S412" i="2" s="1"/>
  <c r="T412" i="2" s="1"/>
  <c r="Z412" i="2" s="1"/>
  <c r="E413" i="2" s="1"/>
  <c r="H413" i="2"/>
  <c r="M413" i="2" s="1"/>
  <c r="U413" i="2"/>
  <c r="V413" i="2" s="1"/>
  <c r="W413" i="2" s="1"/>
  <c r="X413" i="2" s="1"/>
  <c r="Y413" i="2" s="1"/>
  <c r="G414" i="2" l="1"/>
  <c r="N413" i="2"/>
  <c r="O413" i="2" s="1"/>
  <c r="I413" i="2"/>
  <c r="K413" i="2" s="1"/>
  <c r="F413" i="2"/>
  <c r="L413" i="2" s="1"/>
  <c r="AJ413" i="2"/>
  <c r="AL413" i="2" s="1"/>
  <c r="P413" i="2" l="1"/>
  <c r="Q413" i="2"/>
  <c r="R413" i="2" s="1"/>
  <c r="S413" i="2" s="1"/>
  <c r="T413" i="2" s="1"/>
  <c r="Z413" i="2" s="1"/>
  <c r="E414" i="2" s="1"/>
  <c r="H414" i="2"/>
  <c r="M414" i="2" s="1"/>
  <c r="U414" i="2"/>
  <c r="V414" i="2" s="1"/>
  <c r="W414" i="2" s="1"/>
  <c r="X414" i="2" s="1"/>
  <c r="Y414" i="2" s="1"/>
  <c r="G415" i="2" l="1"/>
  <c r="N414" i="2"/>
  <c r="O414" i="2" s="1"/>
  <c r="I414" i="2"/>
  <c r="K414" i="2" s="1"/>
  <c r="F414" i="2"/>
  <c r="L414" i="2" s="1"/>
  <c r="AJ414" i="2"/>
  <c r="AL414" i="2" s="1"/>
  <c r="P414" i="2" l="1"/>
  <c r="Q414" i="2"/>
  <c r="R414" i="2" s="1"/>
  <c r="S414" i="2" s="1"/>
  <c r="T414" i="2" s="1"/>
  <c r="Z414" i="2" s="1"/>
  <c r="E415" i="2" s="1"/>
  <c r="H415" i="2"/>
  <c r="M415" i="2" s="1"/>
  <c r="U415" i="2"/>
  <c r="V415" i="2" s="1"/>
  <c r="W415" i="2" s="1"/>
  <c r="X415" i="2" s="1"/>
  <c r="Y415" i="2" s="1"/>
  <c r="I415" i="2" l="1"/>
  <c r="K415" i="2" s="1"/>
  <c r="F415" i="2"/>
  <c r="L415" i="2" s="1"/>
  <c r="G416" i="2"/>
  <c r="N415" i="2"/>
  <c r="O415" i="2" s="1"/>
  <c r="AJ415" i="2"/>
  <c r="AL415" i="2" s="1"/>
  <c r="P415" i="2" l="1"/>
  <c r="Q415" i="2"/>
  <c r="R415" i="2" s="1"/>
  <c r="S415" i="2" s="1"/>
  <c r="T415" i="2" s="1"/>
  <c r="Z415" i="2" s="1"/>
  <c r="E416" i="2" s="1"/>
  <c r="H416" i="2"/>
  <c r="M416" i="2" s="1"/>
  <c r="U416" i="2"/>
  <c r="V416" i="2" s="1"/>
  <c r="W416" i="2" s="1"/>
  <c r="X416" i="2" s="1"/>
  <c r="Y416" i="2" s="1"/>
  <c r="I416" i="2" l="1"/>
  <c r="K416" i="2" s="1"/>
  <c r="F416" i="2"/>
  <c r="L416" i="2" s="1"/>
  <c r="G417" i="2"/>
  <c r="N416" i="2"/>
  <c r="O416" i="2" s="1"/>
  <c r="AJ416" i="2"/>
  <c r="AL416" i="2" s="1"/>
  <c r="P416" i="2" l="1"/>
  <c r="Q416" i="2"/>
  <c r="R416" i="2" s="1"/>
  <c r="S416" i="2" s="1"/>
  <c r="T416" i="2" s="1"/>
  <c r="Z416" i="2" s="1"/>
  <c r="E417" i="2" s="1"/>
  <c r="H417" i="2"/>
  <c r="M417" i="2" s="1"/>
  <c r="U417" i="2"/>
  <c r="V417" i="2" s="1"/>
  <c r="W417" i="2" s="1"/>
  <c r="X417" i="2" s="1"/>
  <c r="Y417" i="2" s="1"/>
  <c r="I417" i="2" l="1"/>
  <c r="K417" i="2" s="1"/>
  <c r="F417" i="2"/>
  <c r="L417" i="2" s="1"/>
  <c r="G418" i="2"/>
  <c r="N417" i="2"/>
  <c r="O417" i="2" s="1"/>
  <c r="AJ417" i="2"/>
  <c r="AL417" i="2" s="1"/>
  <c r="P417" i="2" l="1"/>
  <c r="Q417" i="2"/>
  <c r="R417" i="2" s="1"/>
  <c r="S417" i="2" s="1"/>
  <c r="T417" i="2" s="1"/>
  <c r="Z417" i="2" s="1"/>
  <c r="E418" i="2" s="1"/>
  <c r="H418" i="2"/>
  <c r="M418" i="2" s="1"/>
  <c r="U418" i="2"/>
  <c r="V418" i="2" s="1"/>
  <c r="W418" i="2" s="1"/>
  <c r="X418" i="2" s="1"/>
  <c r="Y418" i="2" s="1"/>
  <c r="G419" i="2" l="1"/>
  <c r="N418" i="2"/>
  <c r="O418" i="2" s="1"/>
  <c r="I418" i="2"/>
  <c r="K418" i="2" s="1"/>
  <c r="F418" i="2"/>
  <c r="L418" i="2" s="1"/>
  <c r="AJ418" i="2"/>
  <c r="AL418" i="2" s="1"/>
  <c r="P418" i="2" l="1"/>
  <c r="Q418" i="2"/>
  <c r="R418" i="2" s="1"/>
  <c r="S418" i="2" s="1"/>
  <c r="T418" i="2" s="1"/>
  <c r="Z418" i="2" s="1"/>
  <c r="E419" i="2" s="1"/>
  <c r="H419" i="2"/>
  <c r="M419" i="2" s="1"/>
  <c r="U419" i="2"/>
  <c r="V419" i="2" s="1"/>
  <c r="W419" i="2" s="1"/>
  <c r="X419" i="2" s="1"/>
  <c r="Y419" i="2" s="1"/>
  <c r="G420" i="2" l="1"/>
  <c r="N419" i="2"/>
  <c r="O419" i="2" s="1"/>
  <c r="I419" i="2"/>
  <c r="K419" i="2" s="1"/>
  <c r="F419" i="2"/>
  <c r="L419" i="2" s="1"/>
  <c r="AJ419" i="2"/>
  <c r="AL419" i="2" s="1"/>
  <c r="P419" i="2" l="1"/>
  <c r="Q419" i="2"/>
  <c r="R419" i="2" s="1"/>
  <c r="S419" i="2" s="1"/>
  <c r="T419" i="2" s="1"/>
  <c r="Z419" i="2" s="1"/>
  <c r="E420" i="2" s="1"/>
  <c r="H420" i="2"/>
  <c r="M420" i="2" s="1"/>
  <c r="U420" i="2"/>
  <c r="V420" i="2" s="1"/>
  <c r="W420" i="2" s="1"/>
  <c r="X420" i="2" s="1"/>
  <c r="Y420" i="2" s="1"/>
  <c r="G421" i="2" l="1"/>
  <c r="N420" i="2"/>
  <c r="O420" i="2" s="1"/>
  <c r="I420" i="2"/>
  <c r="K420" i="2" s="1"/>
  <c r="F420" i="2"/>
  <c r="L420" i="2" s="1"/>
  <c r="AJ420" i="2"/>
  <c r="AL420" i="2" s="1"/>
  <c r="P420" i="2" l="1"/>
  <c r="Q420" i="2"/>
  <c r="R420" i="2" s="1"/>
  <c r="S420" i="2" s="1"/>
  <c r="T420" i="2" s="1"/>
  <c r="Z420" i="2" s="1"/>
  <c r="E421" i="2" s="1"/>
  <c r="H421" i="2"/>
  <c r="M421" i="2" s="1"/>
  <c r="U421" i="2"/>
  <c r="V421" i="2" s="1"/>
  <c r="W421" i="2" s="1"/>
  <c r="X421" i="2" s="1"/>
  <c r="Y421" i="2" s="1"/>
  <c r="G422" i="2" l="1"/>
  <c r="N421" i="2"/>
  <c r="O421" i="2" s="1"/>
  <c r="I421" i="2"/>
  <c r="K421" i="2" s="1"/>
  <c r="F421" i="2"/>
  <c r="L421" i="2" s="1"/>
  <c r="AJ421" i="2"/>
  <c r="AL421" i="2" s="1"/>
  <c r="P421" i="2" l="1"/>
  <c r="Q421" i="2"/>
  <c r="R421" i="2" s="1"/>
  <c r="S421" i="2" s="1"/>
  <c r="T421" i="2" s="1"/>
  <c r="Z421" i="2" s="1"/>
  <c r="E422" i="2" s="1"/>
  <c r="H422" i="2"/>
  <c r="M422" i="2" s="1"/>
  <c r="U422" i="2"/>
  <c r="V422" i="2" s="1"/>
  <c r="W422" i="2" s="1"/>
  <c r="X422" i="2" s="1"/>
  <c r="Y422" i="2" s="1"/>
  <c r="I422" i="2" l="1"/>
  <c r="K422" i="2" s="1"/>
  <c r="F422" i="2"/>
  <c r="L422" i="2" s="1"/>
  <c r="G423" i="2"/>
  <c r="N422" i="2"/>
  <c r="O422" i="2" s="1"/>
  <c r="AJ422" i="2"/>
  <c r="AL422" i="2" s="1"/>
  <c r="P422" i="2" l="1"/>
  <c r="Q422" i="2"/>
  <c r="R422" i="2" s="1"/>
  <c r="S422" i="2" s="1"/>
  <c r="T422" i="2" s="1"/>
  <c r="Z422" i="2" s="1"/>
  <c r="E423" i="2" s="1"/>
  <c r="H423" i="2"/>
  <c r="M423" i="2" s="1"/>
  <c r="U423" i="2"/>
  <c r="V423" i="2" s="1"/>
  <c r="W423" i="2" s="1"/>
  <c r="X423" i="2" s="1"/>
  <c r="Y423" i="2" s="1"/>
  <c r="G424" i="2" l="1"/>
  <c r="N423" i="2"/>
  <c r="O423" i="2" s="1"/>
  <c r="I423" i="2"/>
  <c r="K423" i="2" s="1"/>
  <c r="F423" i="2"/>
  <c r="L423" i="2" s="1"/>
  <c r="AJ423" i="2"/>
  <c r="AL423" i="2" s="1"/>
  <c r="P423" i="2" l="1"/>
  <c r="Q423" i="2"/>
  <c r="R423" i="2" s="1"/>
  <c r="S423" i="2" s="1"/>
  <c r="T423" i="2" s="1"/>
  <c r="Z423" i="2" s="1"/>
  <c r="E424" i="2" s="1"/>
  <c r="H424" i="2"/>
  <c r="M424" i="2" s="1"/>
  <c r="U424" i="2"/>
  <c r="V424" i="2" s="1"/>
  <c r="W424" i="2" s="1"/>
  <c r="X424" i="2" s="1"/>
  <c r="Y424" i="2" s="1"/>
  <c r="G425" i="2" l="1"/>
  <c r="N424" i="2"/>
  <c r="O424" i="2" s="1"/>
  <c r="I424" i="2"/>
  <c r="K424" i="2" s="1"/>
  <c r="F424" i="2"/>
  <c r="L424" i="2" s="1"/>
  <c r="AJ424" i="2"/>
  <c r="AL424" i="2" s="1"/>
  <c r="P424" i="2" l="1"/>
  <c r="Q424" i="2"/>
  <c r="R424" i="2" s="1"/>
  <c r="S424" i="2" s="1"/>
  <c r="T424" i="2" s="1"/>
  <c r="Z424" i="2" s="1"/>
  <c r="E425" i="2" s="1"/>
  <c r="H425" i="2"/>
  <c r="M425" i="2" s="1"/>
  <c r="U425" i="2"/>
  <c r="V425" i="2" s="1"/>
  <c r="W425" i="2" s="1"/>
  <c r="X425" i="2" s="1"/>
  <c r="Y425" i="2" s="1"/>
  <c r="G426" i="2" l="1"/>
  <c r="N425" i="2"/>
  <c r="O425" i="2" s="1"/>
  <c r="I425" i="2"/>
  <c r="K425" i="2" s="1"/>
  <c r="F425" i="2"/>
  <c r="L425" i="2" s="1"/>
  <c r="AJ425" i="2"/>
  <c r="AL425" i="2" s="1"/>
  <c r="P425" i="2" l="1"/>
  <c r="Q425" i="2"/>
  <c r="R425" i="2" s="1"/>
  <c r="S425" i="2" s="1"/>
  <c r="T425" i="2" s="1"/>
  <c r="Z425" i="2" s="1"/>
  <c r="E426" i="2" s="1"/>
  <c r="H426" i="2"/>
  <c r="M426" i="2" s="1"/>
  <c r="U426" i="2"/>
  <c r="V426" i="2" s="1"/>
  <c r="W426" i="2" s="1"/>
  <c r="X426" i="2" s="1"/>
  <c r="Y426" i="2" s="1"/>
  <c r="I426" i="2" l="1"/>
  <c r="K426" i="2" s="1"/>
  <c r="F426" i="2"/>
  <c r="L426" i="2" s="1"/>
  <c r="G427" i="2"/>
  <c r="N426" i="2"/>
  <c r="O426" i="2" s="1"/>
  <c r="AJ426" i="2"/>
  <c r="AL426" i="2" s="1"/>
  <c r="P426" i="2" l="1"/>
  <c r="Q426" i="2"/>
  <c r="R426" i="2" s="1"/>
  <c r="S426" i="2" s="1"/>
  <c r="T426" i="2" s="1"/>
  <c r="Z426" i="2" s="1"/>
  <c r="E427" i="2" s="1"/>
  <c r="H427" i="2"/>
  <c r="M427" i="2" s="1"/>
  <c r="U427" i="2"/>
  <c r="V427" i="2" s="1"/>
  <c r="W427" i="2" s="1"/>
  <c r="X427" i="2" s="1"/>
  <c r="Y427" i="2" s="1"/>
  <c r="G428" i="2" l="1"/>
  <c r="N427" i="2"/>
  <c r="O427" i="2" s="1"/>
  <c r="I427" i="2"/>
  <c r="K427" i="2" s="1"/>
  <c r="F427" i="2"/>
  <c r="L427" i="2" s="1"/>
  <c r="AJ427" i="2"/>
  <c r="AL427" i="2" s="1"/>
  <c r="P427" i="2" l="1"/>
  <c r="Q427" i="2"/>
  <c r="R427" i="2" s="1"/>
  <c r="S427" i="2" s="1"/>
  <c r="T427" i="2" s="1"/>
  <c r="Z427" i="2" s="1"/>
  <c r="E428" i="2" s="1"/>
  <c r="H428" i="2"/>
  <c r="M428" i="2" s="1"/>
  <c r="U428" i="2"/>
  <c r="V428" i="2" s="1"/>
  <c r="W428" i="2" s="1"/>
  <c r="X428" i="2" s="1"/>
  <c r="Y428" i="2" s="1"/>
  <c r="G429" i="2" l="1"/>
  <c r="N428" i="2"/>
  <c r="O428" i="2" s="1"/>
  <c r="I428" i="2"/>
  <c r="K428" i="2" s="1"/>
  <c r="F428" i="2"/>
  <c r="L428" i="2" s="1"/>
  <c r="AJ428" i="2"/>
  <c r="AL428" i="2" s="1"/>
  <c r="P428" i="2" l="1"/>
  <c r="Q428" i="2"/>
  <c r="R428" i="2" s="1"/>
  <c r="S428" i="2" s="1"/>
  <c r="T428" i="2" s="1"/>
  <c r="Z428" i="2" s="1"/>
  <c r="E429" i="2" s="1"/>
  <c r="H429" i="2"/>
  <c r="M429" i="2" s="1"/>
  <c r="U429" i="2"/>
  <c r="V429" i="2" s="1"/>
  <c r="W429" i="2" s="1"/>
  <c r="X429" i="2" s="1"/>
  <c r="Y429" i="2" s="1"/>
  <c r="G430" i="2" l="1"/>
  <c r="N429" i="2"/>
  <c r="O429" i="2" s="1"/>
  <c r="I429" i="2"/>
  <c r="K429" i="2" s="1"/>
  <c r="F429" i="2"/>
  <c r="L429" i="2" s="1"/>
  <c r="AJ429" i="2"/>
  <c r="AL429" i="2" s="1"/>
  <c r="P429" i="2" l="1"/>
  <c r="Q429" i="2"/>
  <c r="R429" i="2" s="1"/>
  <c r="S429" i="2" s="1"/>
  <c r="T429" i="2" s="1"/>
  <c r="Z429" i="2" s="1"/>
  <c r="E430" i="2" s="1"/>
  <c r="H430" i="2"/>
  <c r="M430" i="2" s="1"/>
  <c r="U430" i="2"/>
  <c r="V430" i="2" s="1"/>
  <c r="W430" i="2" s="1"/>
  <c r="X430" i="2" s="1"/>
  <c r="Y430" i="2" s="1"/>
  <c r="I430" i="2" l="1"/>
  <c r="K430" i="2" s="1"/>
  <c r="F430" i="2"/>
  <c r="L430" i="2" s="1"/>
  <c r="G431" i="2"/>
  <c r="N430" i="2"/>
  <c r="O430" i="2" s="1"/>
  <c r="AJ430" i="2"/>
  <c r="AL430" i="2" s="1"/>
  <c r="P430" i="2" l="1"/>
  <c r="Q430" i="2"/>
  <c r="R430" i="2" s="1"/>
  <c r="S430" i="2" s="1"/>
  <c r="T430" i="2" s="1"/>
  <c r="Z430" i="2" s="1"/>
  <c r="E431" i="2" s="1"/>
  <c r="H431" i="2"/>
  <c r="M431" i="2" s="1"/>
  <c r="U431" i="2"/>
  <c r="V431" i="2" s="1"/>
  <c r="W431" i="2" s="1"/>
  <c r="X431" i="2" s="1"/>
  <c r="Y431" i="2" s="1"/>
  <c r="G432" i="2" l="1"/>
  <c r="N431" i="2"/>
  <c r="O431" i="2" s="1"/>
  <c r="F431" i="2"/>
  <c r="L431" i="2" s="1"/>
  <c r="I431" i="2"/>
  <c r="K431" i="2" s="1"/>
  <c r="AJ431" i="2"/>
  <c r="P431" i="2" l="1"/>
  <c r="Q431" i="2"/>
  <c r="R431" i="2" s="1"/>
  <c r="S431" i="2" s="1"/>
  <c r="T431" i="2" s="1"/>
  <c r="Z431" i="2" s="1"/>
  <c r="E432" i="2" s="1"/>
  <c r="F8" i="2" s="1"/>
  <c r="AL431" i="2"/>
  <c r="H432" i="2"/>
  <c r="M432" i="2" s="1"/>
  <c r="O32" i="2" s="1"/>
  <c r="U432" i="2"/>
  <c r="V432" i="2" s="1"/>
  <c r="W432" i="2" s="1"/>
  <c r="X432" i="2" s="1"/>
  <c r="Y432" i="2" s="1"/>
  <c r="O34" i="2" s="1"/>
  <c r="I432" i="2" l="1"/>
  <c r="K432" i="2" s="1"/>
  <c r="O35" i="2" s="1"/>
  <c r="F432" i="2"/>
  <c r="L432" i="2" s="1"/>
  <c r="O31" i="2" s="1"/>
  <c r="N432" i="2"/>
  <c r="O432" i="2" s="1"/>
  <c r="AJ432" i="2"/>
  <c r="AL432" i="2" s="1"/>
  <c r="P432" i="2" l="1"/>
  <c r="Q432" i="2"/>
  <c r="R432" i="2" s="1"/>
  <c r="S432" i="2" s="1"/>
  <c r="T432" i="2" s="1"/>
  <c r="Z432" i="2" l="1"/>
  <c r="O33" i="2"/>
</calcChain>
</file>

<file path=xl/sharedStrings.xml><?xml version="1.0" encoding="utf-8"?>
<sst xmlns="http://schemas.openxmlformats.org/spreadsheetml/2006/main" count="137" uniqueCount="99">
  <si>
    <t>g</t>
  </si>
  <si>
    <t>no insulation</t>
  </si>
  <si>
    <t>bottom insulated with 6mm kork</t>
  </si>
  <si>
    <t>Ohm</t>
  </si>
  <si>
    <t>V</t>
  </si>
  <si>
    <t>J/K</t>
  </si>
  <si>
    <t>W</t>
  </si>
  <si>
    <t>sides taped</t>
  </si>
  <si>
    <t>U</t>
  </si>
  <si>
    <t>°C</t>
  </si>
  <si>
    <t>thicker wires betweern Power supply and board</t>
  </si>
  <si>
    <t>m²</t>
  </si>
  <si>
    <t>W/mK</t>
  </si>
  <si>
    <t>W/K</t>
  </si>
  <si>
    <t>no fans</t>
  </si>
  <si>
    <t>Tu</t>
  </si>
  <si>
    <t>R</t>
  </si>
  <si>
    <t>Ploss</t>
  </si>
  <si>
    <t>Time</t>
  </si>
  <si>
    <t>Ptot</t>
  </si>
  <si>
    <t>Luft @ 30°c</t>
  </si>
  <si>
    <t>lambda</t>
  </si>
  <si>
    <t>nu</t>
  </si>
  <si>
    <t>m²/s</t>
  </si>
  <si>
    <t>Pr</t>
  </si>
  <si>
    <t>Stefanbolzmann</t>
  </si>
  <si>
    <t>Top</t>
  </si>
  <si>
    <t>Bottom</t>
  </si>
  <si>
    <t>m</t>
  </si>
  <si>
    <t>m/s</t>
  </si>
  <si>
    <t>beta</t>
  </si>
  <si>
    <t>Gr</t>
  </si>
  <si>
    <t>Ra</t>
  </si>
  <si>
    <t>f2(Pr)</t>
  </si>
  <si>
    <t>Nu laminar</t>
  </si>
  <si>
    <t>Nu turbulent</t>
  </si>
  <si>
    <t>Nu</t>
  </si>
  <si>
    <t>alpha</t>
  </si>
  <si>
    <t>W/m²K</t>
  </si>
  <si>
    <t>f1</t>
  </si>
  <si>
    <t>Area</t>
  </si>
  <si>
    <t>Konstants</t>
  </si>
  <si>
    <t>emissivity top</t>
  </si>
  <si>
    <t>emissivity bottom</t>
  </si>
  <si>
    <t>bottom</t>
  </si>
  <si>
    <t>top</t>
  </si>
  <si>
    <t>time</t>
  </si>
  <si>
    <t>Weight</t>
  </si>
  <si>
    <t>Resistance at 20°C</t>
  </si>
  <si>
    <t>lenght</t>
  </si>
  <si>
    <t>width</t>
  </si>
  <si>
    <t>Heatbed data</t>
  </si>
  <si>
    <t>specific thermal capacity</t>
  </si>
  <si>
    <t>J/kgK</t>
  </si>
  <si>
    <t>total thermal capacity</t>
  </si>
  <si>
    <t>Geometry</t>
  </si>
  <si>
    <t>"Anstromlänge"</t>
  </si>
  <si>
    <t>Heatbed simulator</t>
  </si>
  <si>
    <t>Voltage at HB</t>
  </si>
  <si>
    <t>s</t>
  </si>
  <si>
    <t>min</t>
  </si>
  <si>
    <t>K</t>
  </si>
  <si>
    <t>Power</t>
  </si>
  <si>
    <t>Top Ploss Rad</t>
  </si>
  <si>
    <t>Convection According: VDI Wärmeatlas Fa4</t>
  </si>
  <si>
    <t>Qsum</t>
  </si>
  <si>
    <t>Insulation1 thickness</t>
  </si>
  <si>
    <t>Insulation1 Thermal conductivity</t>
  </si>
  <si>
    <t>Insulation2 thickness</t>
  </si>
  <si>
    <t>Insulation2 Thermal conductivity</t>
  </si>
  <si>
    <t>T bottom</t>
  </si>
  <si>
    <t>T plate&amp;top</t>
  </si>
  <si>
    <t>T environment</t>
  </si>
  <si>
    <t>GL1</t>
  </si>
  <si>
    <t>GL2</t>
  </si>
  <si>
    <t>Gltot</t>
  </si>
  <si>
    <t>if &gt; 7e4 -&gt; turbulent</t>
  </si>
  <si>
    <t>1/K</t>
  </si>
  <si>
    <t>Temperature coefficient</t>
  </si>
  <si>
    <t>Bottom Ploss Rad</t>
  </si>
  <si>
    <t>Environment start</t>
  </si>
  <si>
    <t>Environment after 10 min</t>
  </si>
  <si>
    <t>Environment after 20 min</t>
  </si>
  <si>
    <t>Environment after 30 min</t>
  </si>
  <si>
    <t>Top Ploss Conv</t>
  </si>
  <si>
    <t>Bottom Ploss Conv</t>
  </si>
  <si>
    <t>Reduction of Pel</t>
  </si>
  <si>
    <t>Tickness</t>
  </si>
  <si>
    <t>inf</t>
  </si>
  <si>
    <t>1mm</t>
  </si>
  <si>
    <t>6mm</t>
  </si>
  <si>
    <t>10mm</t>
  </si>
  <si>
    <t>20mm</t>
  </si>
  <si>
    <t>50mm</t>
  </si>
  <si>
    <t>11.6V</t>
  </si>
  <si>
    <t>11.3V</t>
  </si>
  <si>
    <t>12V</t>
  </si>
  <si>
    <t>13V</t>
  </si>
  <si>
    <t>14V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</si>
</sst>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0" fontId="0" fillId="0" borderId="0" xfId="0" applyNumberFormat="1"/>
    <xf numFmtId="0" fontId="0" fillId="0" borderId="0" xfId="0"/>
    <xf numFmtId="0" fontId="0" fillId="0" borderId="0" xfId="0"/>
    <xf numFmtId="0" fontId="1" fillId="0" borderId="0" xfId="0" applyFont="1"/>
    <xf numFmtId="11" fontId="0" fillId="0" borderId="0" xfId="0" applyNumberFormat="1"/>
    <xf numFmtId="0" fontId="1" fillId="2" borderId="0" xfId="0" applyFont="1" applyFill="1"/>
    <xf numFmtId="11" fontId="1" fillId="2" borderId="0" xfId="0" applyNumberFormat="1" applyFont="1" applyFill="1"/>
    <xf numFmtId="0" fontId="1" fillId="0" borderId="0" xfId="0" applyFont="1" applyFill="1"/>
    <xf numFmtId="0" fontId="1" fillId="3" borderId="0" xfId="0" applyFont="1" applyFill="1"/>
    <xf numFmtId="0" fontId="0" fillId="0" borderId="0" xfId="0" applyFill="1"/>
    <xf numFmtId="0" fontId="1" fillId="4" borderId="0" xfId="0" applyFont="1" applyFill="1"/>
    <xf numFmtId="0" fontId="0" fillId="0" borderId="0" xfId="0" applyFont="1"/>
    <xf numFmtId="0" fontId="0" fillId="0" borderId="0" xfId="0" applyFont="1" applyFill="1"/>
    <xf numFmtId="2" fontId="0" fillId="0" borderId="0" xfId="0" applyNumberFormat="1"/>
    <xf numFmtId="11" fontId="0" fillId="0" borderId="0" xfId="0" applyNumberFormat="1" applyFont="1" applyFill="1"/>
    <xf numFmtId="0" fontId="0" fillId="3" borderId="0" xfId="0" applyFill="1"/>
    <xf numFmtId="11" fontId="1" fillId="0" borderId="0" xfId="0" applyNumberFormat="1" applyFont="1" applyFill="1"/>
    <xf numFmtId="0" fontId="0" fillId="4" borderId="0" xfId="0" applyFill="1"/>
    <xf numFmtId="0" fontId="2" fillId="0" borderId="0" xfId="0" applyFont="1"/>
    <xf numFmtId="11" fontId="0" fillId="0" borderId="1" xfId="0" applyNumberFormat="1" applyBorder="1"/>
    <xf numFmtId="11" fontId="0" fillId="0" borderId="0" xfId="0" applyNumberFormat="1" applyBorder="1"/>
    <xf numFmtId="2" fontId="0" fillId="0" borderId="0" xfId="0" applyNumberFormat="1" applyBorder="1"/>
    <xf numFmtId="2" fontId="1" fillId="0" borderId="0" xfId="0" applyNumberFormat="1" applyFont="1" applyFill="1" applyBorder="1"/>
    <xf numFmtId="2" fontId="0" fillId="0" borderId="2" xfId="0" applyNumberFormat="1" applyBorder="1"/>
    <xf numFmtId="0" fontId="0" fillId="3" borderId="3" xfId="0" applyFill="1" applyBorder="1"/>
    <xf numFmtId="0" fontId="0" fillId="0" borderId="3" xfId="0" applyBorder="1"/>
    <xf numFmtId="0" fontId="0" fillId="0" borderId="0" xfId="0" applyNumberFormat="1"/>
    <xf numFmtId="1" fontId="0" fillId="0" borderId="0" xfId="0" applyNumberFormat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'Heatbed simulator'!$C$48</c:f>
              <c:strCache>
                <c:ptCount val="1"/>
                <c:pt idx="0">
                  <c:v>T environment</c:v>
                </c:pt>
              </c:strCache>
            </c:strRef>
          </c:tx>
          <c:marker>
            <c:symbol val="none"/>
          </c:marker>
          <c:xVal>
            <c:numRef>
              <c:f>'Heatbed simulator'!$B$50:$B$453</c:f>
              <c:numCache>
                <c:formatCode>General</c:formatCode>
                <c:ptCount val="404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'Heatbed simulator'!$C$50:$C$453</c:f>
              <c:numCache>
                <c:formatCode>General</c:formatCode>
                <c:ptCount val="404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37">
                  <c:v>20</c:v>
                </c:pt>
                <c:pt idx="138">
                  <c:v>20</c:v>
                </c:pt>
                <c:pt idx="139">
                  <c:v>20</c:v>
                </c:pt>
                <c:pt idx="140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20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20</c:v>
                </c:pt>
                <c:pt idx="154">
                  <c:v>20</c:v>
                </c:pt>
                <c:pt idx="155">
                  <c:v>20</c:v>
                </c:pt>
                <c:pt idx="156">
                  <c:v>20</c:v>
                </c:pt>
                <c:pt idx="157">
                  <c:v>20</c:v>
                </c:pt>
                <c:pt idx="158">
                  <c:v>20</c:v>
                </c:pt>
                <c:pt idx="159">
                  <c:v>20</c:v>
                </c:pt>
                <c:pt idx="160">
                  <c:v>20</c:v>
                </c:pt>
                <c:pt idx="161">
                  <c:v>20</c:v>
                </c:pt>
                <c:pt idx="162">
                  <c:v>20</c:v>
                </c:pt>
                <c:pt idx="163">
                  <c:v>20</c:v>
                </c:pt>
                <c:pt idx="164">
                  <c:v>20</c:v>
                </c:pt>
                <c:pt idx="165">
                  <c:v>20</c:v>
                </c:pt>
                <c:pt idx="166">
                  <c:v>20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20</c:v>
                </c:pt>
                <c:pt idx="171">
                  <c:v>20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20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20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20</c:v>
                </c:pt>
                <c:pt idx="267">
                  <c:v>20</c:v>
                </c:pt>
                <c:pt idx="268">
                  <c:v>20</c:v>
                </c:pt>
                <c:pt idx="269">
                  <c:v>20</c:v>
                </c:pt>
                <c:pt idx="270">
                  <c:v>20</c:v>
                </c:pt>
                <c:pt idx="271">
                  <c:v>20</c:v>
                </c:pt>
                <c:pt idx="272">
                  <c:v>20</c:v>
                </c:pt>
                <c:pt idx="273">
                  <c:v>20</c:v>
                </c:pt>
                <c:pt idx="274">
                  <c:v>20</c:v>
                </c:pt>
                <c:pt idx="275">
                  <c:v>20</c:v>
                </c:pt>
                <c:pt idx="276">
                  <c:v>20</c:v>
                </c:pt>
                <c:pt idx="277">
                  <c:v>20</c:v>
                </c:pt>
                <c:pt idx="278">
                  <c:v>20</c:v>
                </c:pt>
                <c:pt idx="279">
                  <c:v>20</c:v>
                </c:pt>
                <c:pt idx="280">
                  <c:v>20</c:v>
                </c:pt>
                <c:pt idx="281">
                  <c:v>20</c:v>
                </c:pt>
                <c:pt idx="282">
                  <c:v>20</c:v>
                </c:pt>
                <c:pt idx="283">
                  <c:v>20</c:v>
                </c:pt>
                <c:pt idx="284">
                  <c:v>20</c:v>
                </c:pt>
                <c:pt idx="285">
                  <c:v>20</c:v>
                </c:pt>
                <c:pt idx="286">
                  <c:v>20</c:v>
                </c:pt>
                <c:pt idx="287">
                  <c:v>20</c:v>
                </c:pt>
                <c:pt idx="288">
                  <c:v>20</c:v>
                </c:pt>
                <c:pt idx="289">
                  <c:v>20</c:v>
                </c:pt>
                <c:pt idx="290">
                  <c:v>20</c:v>
                </c:pt>
                <c:pt idx="291">
                  <c:v>20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20</c:v>
                </c:pt>
                <c:pt idx="296">
                  <c:v>20</c:v>
                </c:pt>
                <c:pt idx="297">
                  <c:v>20</c:v>
                </c:pt>
                <c:pt idx="298">
                  <c:v>20</c:v>
                </c:pt>
                <c:pt idx="299">
                  <c:v>20</c:v>
                </c:pt>
                <c:pt idx="300">
                  <c:v>20</c:v>
                </c:pt>
                <c:pt idx="301">
                  <c:v>20</c:v>
                </c:pt>
                <c:pt idx="302">
                  <c:v>20</c:v>
                </c:pt>
                <c:pt idx="303">
                  <c:v>20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20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20</c:v>
                </c:pt>
                <c:pt idx="351">
                  <c:v>20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20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'Heatbed simulator'!$E$48</c:f>
              <c:strCache>
                <c:ptCount val="1"/>
                <c:pt idx="0">
                  <c:v>T plate&amp;top</c:v>
                </c:pt>
              </c:strCache>
            </c:strRef>
          </c:tx>
          <c:marker>
            <c:symbol val="none"/>
          </c:marker>
          <c:xVal>
            <c:numRef>
              <c:f>'Heatbed simulator'!$B$50:$B$453</c:f>
              <c:numCache>
                <c:formatCode>General</c:formatCode>
                <c:ptCount val="404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'Heatbed simulator'!$E$50:$E$453</c:f>
              <c:numCache>
                <c:formatCode>General</c:formatCode>
                <c:ptCount val="404"/>
                <c:pt idx="0">
                  <c:v>20</c:v>
                </c:pt>
                <c:pt idx="1">
                  <c:v>21.454542938851258</c:v>
                </c:pt>
                <c:pt idx="2">
                  <c:v>21.742649464309707</c:v>
                </c:pt>
                <c:pt idx="3">
                  <c:v>22.029003542847668</c:v>
                </c:pt>
                <c:pt idx="4">
                  <c:v>22.314595490292017</c:v>
                </c:pt>
                <c:pt idx="5">
                  <c:v>22.59937188939298</c:v>
                </c:pt>
                <c:pt idx="6">
                  <c:v>22.88332992984655</c:v>
                </c:pt>
                <c:pt idx="7">
                  <c:v>23.166466856676447</c:v>
                </c:pt>
                <c:pt idx="8">
                  <c:v>23.448780332800752</c:v>
                </c:pt>
                <c:pt idx="9">
                  <c:v>23.730268367922392</c:v>
                </c:pt>
                <c:pt idx="10">
                  <c:v>24.010929267569441</c:v>
                </c:pt>
                <c:pt idx="11">
                  <c:v>24.290761593207069</c:v>
                </c:pt>
                <c:pt idx="12">
                  <c:v>24.569764130360088</c:v>
                </c:pt>
                <c:pt idx="13">
                  <c:v>24.847935862672966</c:v>
                </c:pt>
                <c:pt idx="14">
                  <c:v>25.125275950474716</c:v>
                </c:pt>
                <c:pt idx="15">
                  <c:v>25.401783712830476</c:v>
                </c:pt>
                <c:pt idx="16">
                  <c:v>25.677458612338484</c:v>
                </c:pt>
                <c:pt idx="17">
                  <c:v>25.952300242121506</c:v>
                </c:pt>
                <c:pt idx="18">
                  <c:v>26.226308314595663</c:v>
                </c:pt>
                <c:pt idx="19">
                  <c:v>26.499482651695935</c:v>
                </c:pt>
                <c:pt idx="20">
                  <c:v>26.771823176308072</c:v>
                </c:pt>
                <c:pt idx="21">
                  <c:v>27.043329904709161</c:v>
                </c:pt>
                <c:pt idx="22">
                  <c:v>27.314002939858764</c:v>
                </c:pt>
                <c:pt idx="23">
                  <c:v>27.583842465412886</c:v>
                </c:pt>
                <c:pt idx="24">
                  <c:v>27.852848740356645</c:v>
                </c:pt>
                <c:pt idx="25">
                  <c:v>28.121022094169959</c:v>
                </c:pt>
                <c:pt idx="26">
                  <c:v>28.38836292245518</c:v>
                </c:pt>
                <c:pt idx="27">
                  <c:v>28.654871682967311</c:v>
                </c:pt>
                <c:pt idx="28">
                  <c:v>28.920548891996901</c:v>
                </c:pt>
                <c:pt idx="29">
                  <c:v>29.185395121063312</c:v>
                </c:pt>
                <c:pt idx="30">
                  <c:v>30.505474485158885</c:v>
                </c:pt>
                <c:pt idx="31">
                  <c:v>31.80976066196105</c:v>
                </c:pt>
                <c:pt idx="32">
                  <c:v>33.093196980705919</c:v>
                </c:pt>
                <c:pt idx="33">
                  <c:v>34.355949408677319</c:v>
                </c:pt>
                <c:pt idx="34">
                  <c:v>35.598161436760797</c:v>
                </c:pt>
                <c:pt idx="35">
                  <c:v>36.819992134757058</c:v>
                </c:pt>
                <c:pt idx="36">
                  <c:v>38.021613125645167</c:v>
                </c:pt>
                <c:pt idx="37">
                  <c:v>39.203206500969799</c:v>
                </c:pt>
                <c:pt idx="38">
                  <c:v>40.364963147543357</c:v>
                </c:pt>
                <c:pt idx="39">
                  <c:v>41.507081380721274</c:v>
                </c:pt>
                <c:pt idx="40">
                  <c:v>42.629765810025361</c:v>
                </c:pt>
                <c:pt idx="41">
                  <c:v>43.733226384577229</c:v>
                </c:pt>
                <c:pt idx="42">
                  <c:v>44.817677580197291</c:v>
                </c:pt>
                <c:pt idx="43">
                  <c:v>45.883337699874012</c:v>
                </c:pt>
                <c:pt idx="44">
                  <c:v>46.930428266220076</c:v>
                </c:pt>
                <c:pt idx="45">
                  <c:v>47.959173489490098</c:v>
                </c:pt>
                <c:pt idx="46">
                  <c:v>48.969799798360171</c:v>
                </c:pt>
                <c:pt idx="47">
                  <c:v>49.962535423366724</c:v>
                </c:pt>
                <c:pt idx="48">
                  <c:v>50.937610024938756</c:v>
                </c:pt>
                <c:pt idx="49">
                  <c:v>51.895254359516883</c:v>
                </c:pt>
                <c:pt idx="50">
                  <c:v>52.835699978461044</c:v>
                </c:pt>
                <c:pt idx="51">
                  <c:v>53.759178955395349</c:v>
                </c:pt>
                <c:pt idx="52">
                  <c:v>54.665923638387959</c:v>
                </c:pt>
                <c:pt idx="53">
                  <c:v>55.556166423962239</c:v>
                </c:pt>
                <c:pt idx="54">
                  <c:v>56.43013955041728</c:v>
                </c:pt>
                <c:pt idx="55">
                  <c:v>57.288074908326998</c:v>
                </c:pt>
                <c:pt idx="56">
                  <c:v>58.130203866406369</c:v>
                </c:pt>
                <c:pt idx="57">
                  <c:v>58.956757111196225</c:v>
                </c:pt>
                <c:pt idx="58">
                  <c:v>59.767964499235283</c:v>
                </c:pt>
                <c:pt idx="59">
                  <c:v>60.564054920568935</c:v>
                </c:pt>
                <c:pt idx="60">
                  <c:v>61.345256172595455</c:v>
                </c:pt>
                <c:pt idx="61">
                  <c:v>62.111794843377261</c:v>
                </c:pt>
                <c:pt idx="62">
                  <c:v>62.86389620365199</c:v>
                </c:pt>
                <c:pt idx="63">
                  <c:v>63.601784106869019</c:v>
                </c:pt>
                <c:pt idx="64">
                  <c:v>64.325680896654191</c:v>
                </c:pt>
                <c:pt idx="65">
                  <c:v>65.035807321171603</c:v>
                </c:pt>
                <c:pt idx="66">
                  <c:v>65.732382453907789</c:v>
                </c:pt>
                <c:pt idx="67">
                  <c:v>66.415623620452237</c:v>
                </c:pt>
                <c:pt idx="68">
                  <c:v>67.085746330890231</c:v>
                </c:pt>
                <c:pt idx="69">
                  <c:v>67.742964217460269</c:v>
                </c:pt>
                <c:pt idx="70">
                  <c:v>68.387488977160032</c:v>
                </c:pt>
                <c:pt idx="71">
                  <c:v>69.019530319012176</c:v>
                </c:pt>
                <c:pt idx="72">
                  <c:v>69.639295915725526</c:v>
                </c:pt>
                <c:pt idx="73">
                  <c:v>70.246991359508144</c:v>
                </c:pt>
                <c:pt idx="74">
                  <c:v>70.84282012180752</c:v>
                </c:pt>
                <c:pt idx="75">
                  <c:v>71.42698351676944</c:v>
                </c:pt>
                <c:pt idx="76">
                  <c:v>71.999680668221615</c:v>
                </c:pt>
                <c:pt idx="77">
                  <c:v>72.56110848000111</c:v>
                </c:pt>
                <c:pt idx="78">
                  <c:v>73.111461609456271</c:v>
                </c:pt>
                <c:pt idx="79">
                  <c:v>73.650932443963882</c:v>
                </c:pt>
                <c:pt idx="80">
                  <c:v>74.179711080311947</c:v>
                </c:pt>
                <c:pt idx="81">
                  <c:v>74.697985306806657</c:v>
                </c:pt>
                <c:pt idx="82">
                  <c:v>75.205940587969621</c:v>
                </c:pt>
                <c:pt idx="83">
                  <c:v>75.703760051698708</c:v>
                </c:pt>
                <c:pt idx="84">
                  <c:v>76.191624478771686</c:v>
                </c:pt>
                <c:pt idx="85">
                  <c:v>76.669712294578062</c:v>
                </c:pt>
                <c:pt idx="86">
                  <c:v>77.138199562969561</c:v>
                </c:pt>
                <c:pt idx="87">
                  <c:v>77.59725998212474</c:v>
                </c:pt>
                <c:pt idx="88">
                  <c:v>78.047064882327817</c:v>
                </c:pt>
                <c:pt idx="89">
                  <c:v>78.487783225565906</c:v>
                </c:pt>
                <c:pt idx="90">
                  <c:v>78.919581606853114</c:v>
                </c:pt>
                <c:pt idx="91">
                  <c:v>79.342624257193293</c:v>
                </c:pt>
                <c:pt idx="92">
                  <c:v>79.757073048097212</c:v>
                </c:pt>
                <c:pt idx="93">
                  <c:v>80.163087497572775</c:v>
                </c:pt>
                <c:pt idx="94">
                  <c:v>80.560824777510462</c:v>
                </c:pt>
                <c:pt idx="95">
                  <c:v>80.950439722388921</c:v>
                </c:pt>
                <c:pt idx="96">
                  <c:v>81.332084839228571</c:v>
                </c:pt>
                <c:pt idx="97">
                  <c:v>81.705910318723767</c:v>
                </c:pt>
                <c:pt idx="98">
                  <c:v>82.072064047486734</c:v>
                </c:pt>
                <c:pt idx="99">
                  <c:v>82.430691621338994</c:v>
                </c:pt>
                <c:pt idx="100">
                  <c:v>82.781936359588329</c:v>
                </c:pt>
                <c:pt idx="101">
                  <c:v>83.125939320231666</c:v>
                </c:pt>
                <c:pt idx="102">
                  <c:v>83.462839316026631</c:v>
                </c:pt>
                <c:pt idx="103">
                  <c:v>83.792772931376547</c:v>
                </c:pt>
                <c:pt idx="104">
                  <c:v>84.115874539975636</c:v>
                </c:pt>
                <c:pt idx="105">
                  <c:v>84.432276323163592</c:v>
                </c:pt>
                <c:pt idx="106">
                  <c:v>84.742108288940116</c:v>
                </c:pt>
                <c:pt idx="107">
                  <c:v>85.045498291592367</c:v>
                </c:pt>
                <c:pt idx="108">
                  <c:v>85.34257205188986</c:v>
                </c:pt>
                <c:pt idx="109">
                  <c:v>85.633453177803162</c:v>
                </c:pt>
                <c:pt idx="110">
                  <c:v>85.918263185704504</c:v>
                </c:pt>
                <c:pt idx="111">
                  <c:v>86.197121522010136</c:v>
                </c:pt>
                <c:pt idx="112">
                  <c:v>86.470145585225737</c:v>
                </c:pt>
                <c:pt idx="113">
                  <c:v>86.737450748358</c:v>
                </c:pt>
                <c:pt idx="114">
                  <c:v>86.999150381656818</c:v>
                </c:pt>
                <c:pt idx="115">
                  <c:v>87.255355875654089</c:v>
                </c:pt>
                <c:pt idx="116">
                  <c:v>87.506176664466622</c:v>
                </c:pt>
                <c:pt idx="117">
                  <c:v>87.751720249332067</c:v>
                </c:pt>
                <c:pt idx="118">
                  <c:v>87.992092222347964</c:v>
                </c:pt>
                <c:pt idx="119">
                  <c:v>88.227396290385542</c:v>
                </c:pt>
                <c:pt idx="120">
                  <c:v>88.457734299151127</c:v>
                </c:pt>
                <c:pt idx="121">
                  <c:v>88.683206257369079</c:v>
                </c:pt>
                <c:pt idx="122">
                  <c:v>88.903910361061676</c:v>
                </c:pt>
                <c:pt idx="123">
                  <c:v>89.119943017902344</c:v>
                </c:pt>
                <c:pt idx="124">
                  <c:v>89.331398871619726</c:v>
                </c:pt>
                <c:pt idx="125">
                  <c:v>89.538370826431361</c:v>
                </c:pt>
                <c:pt idx="126">
                  <c:v>89.74095007148658</c:v>
                </c:pt>
                <c:pt idx="127">
                  <c:v>89.939226105299454</c:v>
                </c:pt>
                <c:pt idx="128">
                  <c:v>90.133286760153453</c:v>
                </c:pt>
                <c:pt idx="129">
                  <c:v>90.323218226460526</c:v>
                </c:pt>
                <c:pt idx="130">
                  <c:v>90.509105077058251</c:v>
                </c:pt>
                <c:pt idx="131">
                  <c:v>90.691030291429485</c:v>
                </c:pt>
                <c:pt idx="132">
                  <c:v>90.869075279829943</c:v>
                </c:pt>
                <c:pt idx="133">
                  <c:v>91.043319907309851</c:v>
                </c:pt>
                <c:pt idx="134">
                  <c:v>91.213842517616669</c:v>
                </c:pt>
                <c:pt idx="135">
                  <c:v>91.380719956966701</c:v>
                </c:pt>
                <c:pt idx="136">
                  <c:v>91.544027597674088</c:v>
                </c:pt>
                <c:pt idx="137">
                  <c:v>91.703839361626308</c:v>
                </c:pt>
                <c:pt idx="138">
                  <c:v>91.860227743596241</c:v>
                </c:pt>
                <c:pt idx="139">
                  <c:v>92.013263834381291</c:v>
                </c:pt>
                <c:pt idx="140">
                  <c:v>92.163017343760785</c:v>
                </c:pt>
                <c:pt idx="141">
                  <c:v>92.309556623263475</c:v>
                </c:pt>
                <c:pt idx="142">
                  <c:v>92.452948688737578</c:v>
                </c:pt>
                <c:pt idx="143">
                  <c:v>92.593259242716272</c:v>
                </c:pt>
                <c:pt idx="144">
                  <c:v>92.730552696572204</c:v>
                </c:pt>
                <c:pt idx="145">
                  <c:v>92.864892192455017</c:v>
                </c:pt>
                <c:pt idx="146">
                  <c:v>92.996339625006414</c:v>
                </c:pt>
                <c:pt idx="147">
                  <c:v>93.12495566284781</c:v>
                </c:pt>
                <c:pt idx="148">
                  <c:v>93.250799769835936</c:v>
                </c:pt>
                <c:pt idx="149">
                  <c:v>93.373930226082351</c:v>
                </c:pt>
                <c:pt idx="150">
                  <c:v>93.494404148733096</c:v>
                </c:pt>
                <c:pt idx="151">
                  <c:v>93.612277512505315</c:v>
                </c:pt>
                <c:pt idx="152">
                  <c:v>93.727605169977707</c:v>
                </c:pt>
                <c:pt idx="153">
                  <c:v>93.840440871632495</c:v>
                </c:pt>
                <c:pt idx="154">
                  <c:v>93.950837285646415</c:v>
                </c:pt>
                <c:pt idx="155">
                  <c:v>94.05884601742909</c:v>
                </c:pt>
                <c:pt idx="156">
                  <c:v>94.164517628906992</c:v>
                </c:pt>
                <c:pt idx="157">
                  <c:v>94.267901657551803</c:v>
                </c:pt>
                <c:pt idx="158">
                  <c:v>94.369046635152216</c:v>
                </c:pt>
                <c:pt idx="159">
                  <c:v>94.468000106328233</c:v>
                </c:pt>
                <c:pt idx="160">
                  <c:v>94.564808646787711</c:v>
                </c:pt>
                <c:pt idx="161">
                  <c:v>94.659517881324732</c:v>
                </c:pt>
                <c:pt idx="162">
                  <c:v>94.752172501559812</c:v>
                </c:pt>
                <c:pt idx="163">
                  <c:v>94.842816283422167</c:v>
                </c:pt>
                <c:pt idx="164">
                  <c:v>94.931492104374399</c:v>
                </c:pt>
                <c:pt idx="165">
                  <c:v>95.018241960380166</c:v>
                </c:pt>
                <c:pt idx="166">
                  <c:v>95.103106982615657</c:v>
                </c:pt>
                <c:pt idx="167">
                  <c:v>95.186127453925693</c:v>
                </c:pt>
                <c:pt idx="168">
                  <c:v>95.267342825025622</c:v>
                </c:pt>
                <c:pt idx="169">
                  <c:v>95.346791730450292</c:v>
                </c:pt>
                <c:pt idx="170">
                  <c:v>95.42451200425127</c:v>
                </c:pt>
                <c:pt idx="171">
                  <c:v>95.500540695444116</c:v>
                </c:pt>
                <c:pt idx="172">
                  <c:v>95.574914083207034</c:v>
                </c:pt>
                <c:pt idx="173">
                  <c:v>95.647667691832879</c:v>
                </c:pt>
                <c:pt idx="174">
                  <c:v>95.718836305436255</c:v>
                </c:pt>
                <c:pt idx="175">
                  <c:v>95.78845398241765</c:v>
                </c:pt>
                <c:pt idx="176">
                  <c:v>95.856554069686695</c:v>
                </c:pt>
                <c:pt idx="177">
                  <c:v>95.923169216646656</c:v>
                </c:pt>
                <c:pt idx="178">
                  <c:v>95.988331388942356</c:v>
                </c:pt>
                <c:pt idx="179">
                  <c:v>96.052071881973774</c:v>
                </c:pt>
                <c:pt idx="180">
                  <c:v>96.114421334177706</c:v>
                </c:pt>
                <c:pt idx="181">
                  <c:v>96.175409740079886</c:v>
                </c:pt>
                <c:pt idx="182">
                  <c:v>96.235066463119963</c:v>
                </c:pt>
                <c:pt idx="183">
                  <c:v>96.293420248251934</c:v>
                </c:pt>
                <c:pt idx="184">
                  <c:v>96.350499234322456</c:v>
                </c:pt>
                <c:pt idx="185">
                  <c:v>96.406330966229802</c:v>
                </c:pt>
                <c:pt idx="186">
                  <c:v>96.460942406865854</c:v>
                </c:pt>
                <c:pt idx="187">
                  <c:v>96.514359948844032</c:v>
                </c:pt>
                <c:pt idx="188">
                  <c:v>96.566609426015617</c:v>
                </c:pt>
                <c:pt idx="189">
                  <c:v>96.61771612477736</c:v>
                </c:pt>
                <c:pt idx="190">
                  <c:v>96.667704795172938</c:v>
                </c:pt>
                <c:pt idx="191">
                  <c:v>96.716599661791179</c:v>
                </c:pt>
                <c:pt idx="192">
                  <c:v>96.76442443446355</c:v>
                </c:pt>
                <c:pt idx="193">
                  <c:v>96.811202318764003</c:v>
                </c:pt>
                <c:pt idx="194">
                  <c:v>96.856956026313611</c:v>
                </c:pt>
                <c:pt idx="195">
                  <c:v>96.90170778489302</c:v>
                </c:pt>
                <c:pt idx="196">
                  <c:v>96.945479348365339</c:v>
                </c:pt>
                <c:pt idx="197">
                  <c:v>96.988292006412308</c:v>
                </c:pt>
                <c:pt idx="198">
                  <c:v>97.030166594086538</c:v>
                </c:pt>
                <c:pt idx="199">
                  <c:v>97.07112350118247</c:v>
                </c:pt>
                <c:pt idx="200">
                  <c:v>97.111182681428943</c:v>
                </c:pt>
                <c:pt idx="201">
                  <c:v>97.150363661505992</c:v>
                </c:pt>
                <c:pt idx="202">
                  <c:v>97.188685549888774</c:v>
                </c:pt>
                <c:pt idx="203">
                  <c:v>97.226167045521137</c:v>
                </c:pt>
                <c:pt idx="204">
                  <c:v>97.262826446321696</c:v>
                </c:pt>
                <c:pt idx="205">
                  <c:v>97.298681657525051</c:v>
                </c:pt>
                <c:pt idx="206">
                  <c:v>97.333750199860802</c:v>
                </c:pt>
                <c:pt idx="207">
                  <c:v>97.368049217573031</c:v>
                </c:pt>
                <c:pt idx="208">
                  <c:v>97.401595486282886</c:v>
                </c:pt>
                <c:pt idx="209">
                  <c:v>97.434405420696905</c:v>
                </c:pt>
                <c:pt idx="210">
                  <c:v>97.466495082163576</c:v>
                </c:pt>
                <c:pt idx="211">
                  <c:v>97.497880186080806</c:v>
                </c:pt>
                <c:pt idx="212">
                  <c:v>97.528576109156816</c:v>
                </c:pt>
                <c:pt idx="213">
                  <c:v>97.558597896526877</c:v>
                </c:pt>
                <c:pt idx="214">
                  <c:v>97.587960268728565</c:v>
                </c:pt>
                <c:pt idx="215">
                  <c:v>97.616677628537829</c:v>
                </c:pt>
                <c:pt idx="216">
                  <c:v>97.64476406766839</c:v>
                </c:pt>
                <c:pt idx="217">
                  <c:v>97.672233373336866</c:v>
                </c:pt>
                <c:pt idx="218">
                  <c:v>97.699099034696047</c:v>
                </c:pt>
                <c:pt idx="219">
                  <c:v>97.725374249138568</c:v>
                </c:pt>
                <c:pt idx="220">
                  <c:v>97.751071928473465</c:v>
                </c:pt>
                <c:pt idx="221">
                  <c:v>97.776204704977729</c:v>
                </c:pt>
                <c:pt idx="222">
                  <c:v>97.800784937325304</c:v>
                </c:pt>
                <c:pt idx="223">
                  <c:v>97.824824716395611</c:v>
                </c:pt>
                <c:pt idx="224">
                  <c:v>97.84833587096395</c:v>
                </c:pt>
                <c:pt idx="225">
                  <c:v>97.871329973275834</c:v>
                </c:pt>
                <c:pt idx="226">
                  <c:v>97.893818344507466</c:v>
                </c:pt>
                <c:pt idx="227">
                  <c:v>97.915812060114504</c:v>
                </c:pt>
                <c:pt idx="228">
                  <c:v>97.937321955071141</c:v>
                </c:pt>
                <c:pt idx="229">
                  <c:v>97.958358629001609</c:v>
                </c:pt>
                <c:pt idx="230">
                  <c:v>97.978932451206077</c:v>
                </c:pt>
                <c:pt idx="231">
                  <c:v>97.999053565583054</c:v>
                </c:pt>
                <c:pt idx="232">
                  <c:v>98.018731895450102</c:v>
                </c:pt>
                <c:pt idx="233">
                  <c:v>98.037977148264957</c:v>
                </c:pt>
                <c:pt idx="234">
                  <c:v>98.056798820248886</c:v>
                </c:pt>
                <c:pt idx="235">
                  <c:v>98.07520620091411</c:v>
                </c:pt>
                <c:pt idx="236">
                  <c:v>98.093208377497291</c:v>
                </c:pt>
                <c:pt idx="237">
                  <c:v>98.11081423930078</c:v>
                </c:pt>
                <c:pt idx="238">
                  <c:v>98.128032481943436</c:v>
                </c:pt>
                <c:pt idx="239">
                  <c:v>98.144871611522788</c:v>
                </c:pt>
                <c:pt idx="240">
                  <c:v>98.16133994869034</c:v>
                </c:pt>
                <c:pt idx="241">
                  <c:v>98.177445632641593</c:v>
                </c:pt>
                <c:pt idx="242">
                  <c:v>98.193196625022537</c:v>
                </c:pt>
                <c:pt idx="243">
                  <c:v>98.208600713754336</c:v>
                </c:pt>
                <c:pt idx="244">
                  <c:v>98.223665516777601</c:v>
                </c:pt>
                <c:pt idx="245">
                  <c:v>98.238398485718108</c:v>
                </c:pt>
                <c:pt idx="246">
                  <c:v>98.252806909475339</c:v>
                </c:pt>
                <c:pt idx="247">
                  <c:v>98.266897917735463</c:v>
                </c:pt>
                <c:pt idx="248">
                  <c:v>98.280678484410231</c:v>
                </c:pt>
                <c:pt idx="249">
                  <c:v>98.294155431003318</c:v>
                </c:pt>
                <c:pt idx="250">
                  <c:v>98.307335429905507</c:v>
                </c:pt>
                <c:pt idx="251">
                  <c:v>98.320225007620223</c:v>
                </c:pt>
                <c:pt idx="252">
                  <c:v>98.332830547920707</c:v>
                </c:pt>
                <c:pt idx="253">
                  <c:v>98.345158294940376</c:v>
                </c:pt>
                <c:pt idx="254">
                  <c:v>98.357214356197559</c:v>
                </c:pt>
                <c:pt idx="255">
                  <c:v>98.369004705556009</c:v>
                </c:pt>
                <c:pt idx="256">
                  <c:v>98.380535186122557</c:v>
                </c:pt>
                <c:pt idx="257">
                  <c:v>98.391811513083113</c:v>
                </c:pt>
                <c:pt idx="258">
                  <c:v>98.402839276478247</c:v>
                </c:pt>
                <c:pt idx="259">
                  <c:v>98.413623943919688</c:v>
                </c:pt>
                <c:pt idx="260">
                  <c:v>98.424170863248904</c:v>
                </c:pt>
                <c:pt idx="261">
                  <c:v>98.434485265138875</c:v>
                </c:pt>
                <c:pt idx="262">
                  <c:v>98.44457226564036</c:v>
                </c:pt>
                <c:pt idx="263">
                  <c:v>98.454436868673753</c:v>
                </c:pt>
                <c:pt idx="264">
                  <c:v>98.464083968467563</c:v>
                </c:pt>
                <c:pt idx="265">
                  <c:v>98.473518351944776</c:v>
                </c:pt>
                <c:pt idx="266">
                  <c:v>98.482744701058053</c:v>
                </c:pt>
                <c:pt idx="267">
                  <c:v>98.491767595074876</c:v>
                </c:pt>
                <c:pt idx="268">
                  <c:v>98.500591512813699</c:v>
                </c:pt>
                <c:pt idx="269">
                  <c:v>98.509220834832092</c:v>
                </c:pt>
                <c:pt idx="270">
                  <c:v>98.517659845567849</c:v>
                </c:pt>
                <c:pt idx="271">
                  <c:v>98.525912735434119</c:v>
                </c:pt>
                <c:pt idx="272">
                  <c:v>98.533983602869512</c:v>
                </c:pt>
                <c:pt idx="273">
                  <c:v>98.541876456343985</c:v>
                </c:pt>
                <c:pt idx="274">
                  <c:v>98.549595216321634</c:v>
                </c:pt>
                <c:pt idx="275">
                  <c:v>98.557143717181162</c:v>
                </c:pt>
                <c:pt idx="276">
                  <c:v>98.564525709094966</c:v>
                </c:pt>
                <c:pt idx="277">
                  <c:v>98.571744859867636</c:v>
                </c:pt>
                <c:pt idx="278">
                  <c:v>98.578804756734883</c:v>
                </c:pt>
                <c:pt idx="279">
                  <c:v>98.585708908123522</c:v>
                </c:pt>
                <c:pt idx="280">
                  <c:v>98.592460745373529</c:v>
                </c:pt>
                <c:pt idx="281">
                  <c:v>98.599063624422811</c:v>
                </c:pt>
                <c:pt idx="282">
                  <c:v>98.605520827455535</c:v>
                </c:pt>
                <c:pt idx="283">
                  <c:v>98.611835564514891</c:v>
                </c:pt>
                <c:pt idx="284">
                  <c:v>98.61801097508085</c:v>
                </c:pt>
                <c:pt idx="285">
                  <c:v>98.624050129613778</c:v>
                </c:pt>
                <c:pt idx="286">
                  <c:v>98.629956031064665</c:v>
                </c:pt>
                <c:pt idx="287">
                  <c:v>98.635731616352544</c:v>
                </c:pt>
                <c:pt idx="288">
                  <c:v>98.641379757809958</c:v>
                </c:pt>
                <c:pt idx="289">
                  <c:v>98.646903264596972</c:v>
                </c:pt>
                <c:pt idx="290">
                  <c:v>98.652304884084614</c:v>
                </c:pt>
                <c:pt idx="291">
                  <c:v>98.657587303208174</c:v>
                </c:pt>
                <c:pt idx="292">
                  <c:v>98.662753149791186</c:v>
                </c:pt>
                <c:pt idx="293">
                  <c:v>98.667804993840619</c:v>
                </c:pt>
                <c:pt idx="294">
                  <c:v>98.672745348813947</c:v>
                </c:pt>
                <c:pt idx="295">
                  <c:v>98.677576672858592</c:v>
                </c:pt>
                <c:pt idx="296">
                  <c:v>98.682301370024518</c:v>
                </c:pt>
                <c:pt idx="297">
                  <c:v>98.686921791450359</c:v>
                </c:pt>
                <c:pt idx="298">
                  <c:v>98.691440236523746</c:v>
                </c:pt>
                <c:pt idx="299">
                  <c:v>98.695858954016401</c:v>
                </c:pt>
                <c:pt idx="300">
                  <c:v>98.700180143194515</c:v>
                </c:pt>
                <c:pt idx="301">
                  <c:v>98.704405954904885</c:v>
                </c:pt>
                <c:pt idx="302">
                  <c:v>98.708538492637402</c:v>
                </c:pt>
                <c:pt idx="303">
                  <c:v>98.712579813564432</c:v>
                </c:pt>
                <c:pt idx="304">
                  <c:v>98.716531929557419</c:v>
                </c:pt>
                <c:pt idx="305">
                  <c:v>98.720396808181462</c:v>
                </c:pt>
                <c:pt idx="306">
                  <c:v>98.72417637366803</c:v>
                </c:pt>
                <c:pt idx="307">
                  <c:v>98.727872507866593</c:v>
                </c:pt>
                <c:pt idx="308">
                  <c:v>98.731487051175378</c:v>
                </c:pt>
                <c:pt idx="309">
                  <c:v>98.735021803451872</c:v>
                </c:pt>
                <c:pt idx="310">
                  <c:v>98.738478524903357</c:v>
                </c:pt>
                <c:pt idx="311">
                  <c:v>98.741858936958096</c:v>
                </c:pt>
                <c:pt idx="312">
                  <c:v>98.745164723117369</c:v>
                </c:pt>
                <c:pt idx="313">
                  <c:v>98.748397529788974</c:v>
                </c:pt>
                <c:pt idx="314">
                  <c:v>98.751558967102454</c:v>
                </c:pt>
                <c:pt idx="315">
                  <c:v>98.75465060970653</c:v>
                </c:pt>
                <c:pt idx="316">
                  <c:v>98.757673997549063</c:v>
                </c:pt>
                <c:pt idx="317">
                  <c:v>98.760630636639974</c:v>
                </c:pt>
                <c:pt idx="318">
                  <c:v>98.763521999797433</c:v>
                </c:pt>
                <c:pt idx="319">
                  <c:v>98.76634952737777</c:v>
                </c:pt>
                <c:pt idx="320">
                  <c:v>98.769114627989381</c:v>
                </c:pt>
                <c:pt idx="321">
                  <c:v>98.771818679191</c:v>
                </c:pt>
                <c:pt idx="322">
                  <c:v>98.774463028174665</c:v>
                </c:pt>
                <c:pt idx="323">
                  <c:v>98.777048992433748</c:v>
                </c:pt>
                <c:pt idx="324">
                  <c:v>98.779577860416367</c:v>
                </c:pt>
                <c:pt idx="325">
                  <c:v>98.782050892164406</c:v>
                </c:pt>
                <c:pt idx="326">
                  <c:v>98.784469319938623</c:v>
                </c:pt>
                <c:pt idx="327">
                  <c:v>98.786834348829984</c:v>
                </c:pt>
                <c:pt idx="328">
                  <c:v>98.789147157357633</c:v>
                </c:pt>
                <c:pt idx="329">
                  <c:v>98.791408898053731</c:v>
                </c:pt>
                <c:pt idx="330">
                  <c:v>98.793620698035483</c:v>
                </c:pt>
                <c:pt idx="331">
                  <c:v>98.795783659564592</c:v>
                </c:pt>
                <c:pt idx="332">
                  <c:v>98.797898860594486</c:v>
                </c:pt>
                <c:pt idx="333">
                  <c:v>98.799967355305498</c:v>
                </c:pt>
                <c:pt idx="334">
                  <c:v>98.801990174628301</c:v>
                </c:pt>
                <c:pt idx="335">
                  <c:v>98.803968326755879</c:v>
                </c:pt>
                <c:pt idx="336">
                  <c:v>98.805902797644251</c:v>
                </c:pt>
                <c:pt idx="337">
                  <c:v>98.80779455150217</c:v>
                </c:pt>
                <c:pt idx="338">
                  <c:v>98.809644531270152</c:v>
                </c:pt>
                <c:pt idx="339">
                  <c:v>98.811453659088883</c:v>
                </c:pt>
                <c:pt idx="340">
                  <c:v>98.813222836757404</c:v>
                </c:pt>
                <c:pt idx="341">
                  <c:v>98.814952946181208</c:v>
                </c:pt>
                <c:pt idx="342">
                  <c:v>98.816644849810515</c:v>
                </c:pt>
                <c:pt idx="343">
                  <c:v>98.818299391068877</c:v>
                </c:pt>
                <c:pt idx="344">
                  <c:v>98.819917394772403</c:v>
                </c:pt>
                <c:pt idx="345">
                  <c:v>98.821499667539769</c:v>
                </c:pt>
                <c:pt idx="346">
                  <c:v>98.823046998193178</c:v>
                </c:pt>
                <c:pt idx="347">
                  <c:v>98.824560158150547</c:v>
                </c:pt>
                <c:pt idx="348">
                  <c:v>98.826039901809068</c:v>
                </c:pt>
                <c:pt idx="349">
                  <c:v>98.827486966920304</c:v>
                </c:pt>
                <c:pt idx="350">
                  <c:v>98.828902074957071</c:v>
                </c:pt>
                <c:pt idx="351">
                  <c:v>98.830285931472233</c:v>
                </c:pt>
                <c:pt idx="352">
                  <c:v>98.831639226449624</c:v>
                </c:pt>
                <c:pt idx="353">
                  <c:v>98.832962634647245</c:v>
                </c:pt>
                <c:pt idx="354">
                  <c:v>98.834256815932875</c:v>
                </c:pt>
                <c:pt idx="355">
                  <c:v>98.83552241561236</c:v>
                </c:pt>
                <c:pt idx="356">
                  <c:v>98.836760064750649</c:v>
                </c:pt>
                <c:pt idx="357">
                  <c:v>98.837970380485743</c:v>
                </c:pt>
                <c:pt idx="358">
                  <c:v>98.839153966335786</c:v>
                </c:pt>
                <c:pt idx="359">
                  <c:v>98.840311412499346</c:v>
                </c:pt>
                <c:pt idx="360">
                  <c:v>98.841443296149137</c:v>
                </c:pt>
                <c:pt idx="361">
                  <c:v>98.842550181719247</c:v>
                </c:pt>
                <c:pt idx="362">
                  <c:v>98.843632621186018</c:v>
                </c:pt>
                <c:pt idx="363">
                  <c:v>98.844691154342826</c:v>
                </c:pt>
                <c:pt idx="364">
                  <c:v>98.845726309068695</c:v>
                </c:pt>
                <c:pt idx="365">
                  <c:v>98.846738601591127</c:v>
                </c:pt>
                <c:pt idx="366">
                  <c:v>98.847728536743006</c:v>
                </c:pt>
                <c:pt idx="367">
                  <c:v>98.84869660821397</c:v>
                </c:pt>
                <c:pt idx="368">
                  <c:v>98.849643298796167</c:v>
                </c:pt>
                <c:pt idx="369">
                  <c:v>98.850569080624624</c:v>
                </c:pt>
                <c:pt idx="370">
                  <c:v>98.851474415412355</c:v>
                </c:pt>
                <c:pt idx="371">
                  <c:v>98.852359754680222</c:v>
                </c:pt>
                <c:pt idx="372">
                  <c:v>98.853225539981764</c:v>
                </c:pt>
                <c:pt idx="373">
                  <c:v>98.85407220312311</c:v>
                </c:pt>
                <c:pt idx="374">
                  <c:v>98.854900166378002</c:v>
                </c:pt>
                <c:pt idx="375">
                  <c:v>98.855709842698076</c:v>
                </c:pt>
                <c:pt idx="376">
                  <c:v>98.856501635918548</c:v>
                </c:pt>
                <c:pt idx="377">
                  <c:v>98.85727594095934</c:v>
                </c:pt>
                <c:pt idx="378">
                  <c:v>98.858033144021761</c:v>
                </c:pt>
                <c:pt idx="379">
                  <c:v>98.858773622780916</c:v>
                </c:pt>
                <c:pt idx="380">
                  <c:v>98.859497746573808</c:v>
                </c:pt>
                <c:pt idx="381">
                  <c:v>98.860205876583308</c:v>
                </c:pt>
                <c:pt idx="382">
                  <c:v>98.860898366018105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182848"/>
        <c:axId val="159184384"/>
      </c:scatterChart>
      <c:valAx>
        <c:axId val="15918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9184384"/>
        <c:crosses val="autoZero"/>
        <c:crossBetween val="midCat"/>
      </c:valAx>
      <c:valAx>
        <c:axId val="159184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91828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1"/>
          <c:xVal>
            <c:numRef>
              <c:f>'Test Data'!$L$11:$L$61</c:f>
              <c:numCache>
                <c:formatCode>General</c:formatCode>
                <c:ptCount val="51"/>
                <c:pt idx="0">
                  <c:v>19</c:v>
                </c:pt>
                <c:pt idx="1">
                  <c:v>36</c:v>
                </c:pt>
                <c:pt idx="2">
                  <c:v>48</c:v>
                </c:pt>
                <c:pt idx="3">
                  <c:v>58</c:v>
                </c:pt>
                <c:pt idx="7">
                  <c:v>82</c:v>
                </c:pt>
                <c:pt idx="8">
                  <c:v>86</c:v>
                </c:pt>
                <c:pt idx="9">
                  <c:v>89</c:v>
                </c:pt>
                <c:pt idx="10">
                  <c:v>91</c:v>
                </c:pt>
                <c:pt idx="11">
                  <c:v>93</c:v>
                </c:pt>
                <c:pt idx="12">
                  <c:v>95</c:v>
                </c:pt>
                <c:pt idx="13">
                  <c:v>97</c:v>
                </c:pt>
                <c:pt idx="14">
                  <c:v>98</c:v>
                </c:pt>
                <c:pt idx="15">
                  <c:v>99</c:v>
                </c:pt>
                <c:pt idx="16">
                  <c:v>100</c:v>
                </c:pt>
                <c:pt idx="17">
                  <c:v>101</c:v>
                </c:pt>
                <c:pt idx="18">
                  <c:v>102</c:v>
                </c:pt>
                <c:pt idx="19">
                  <c:v>102</c:v>
                </c:pt>
                <c:pt idx="20">
                  <c:v>103</c:v>
                </c:pt>
                <c:pt idx="21">
                  <c:v>103</c:v>
                </c:pt>
                <c:pt idx="22">
                  <c:v>104</c:v>
                </c:pt>
                <c:pt idx="23">
                  <c:v>104</c:v>
                </c:pt>
                <c:pt idx="24">
                  <c:v>105</c:v>
                </c:pt>
                <c:pt idx="25">
                  <c:v>105</c:v>
                </c:pt>
                <c:pt idx="26">
                  <c:v>105</c:v>
                </c:pt>
                <c:pt idx="27">
                  <c:v>106</c:v>
                </c:pt>
                <c:pt idx="28">
                  <c:v>106</c:v>
                </c:pt>
                <c:pt idx="29">
                  <c:v>106</c:v>
                </c:pt>
                <c:pt idx="30">
                  <c:v>106</c:v>
                </c:pt>
                <c:pt idx="31">
                  <c:v>97</c:v>
                </c:pt>
                <c:pt idx="32">
                  <c:v>89</c:v>
                </c:pt>
                <c:pt idx="33">
                  <c:v>81</c:v>
                </c:pt>
                <c:pt idx="34">
                  <c:v>75</c:v>
                </c:pt>
                <c:pt idx="35">
                  <c:v>70</c:v>
                </c:pt>
                <c:pt idx="36">
                  <c:v>65.5</c:v>
                </c:pt>
                <c:pt idx="37">
                  <c:v>61</c:v>
                </c:pt>
                <c:pt idx="38">
                  <c:v>58</c:v>
                </c:pt>
                <c:pt idx="39">
                  <c:v>54</c:v>
                </c:pt>
                <c:pt idx="40">
                  <c:v>52</c:v>
                </c:pt>
                <c:pt idx="41">
                  <c:v>49</c:v>
                </c:pt>
                <c:pt idx="42">
                  <c:v>47</c:v>
                </c:pt>
                <c:pt idx="43">
                  <c:v>45</c:v>
                </c:pt>
                <c:pt idx="44">
                  <c:v>43</c:v>
                </c:pt>
                <c:pt idx="45">
                  <c:v>42</c:v>
                </c:pt>
                <c:pt idx="46">
                  <c:v>40</c:v>
                </c:pt>
                <c:pt idx="47">
                  <c:v>39</c:v>
                </c:pt>
                <c:pt idx="48">
                  <c:v>37</c:v>
                </c:pt>
                <c:pt idx="49">
                  <c:v>34</c:v>
                </c:pt>
                <c:pt idx="50">
                  <c:v>29</c:v>
                </c:pt>
              </c:numCache>
            </c:numRef>
          </c:xVal>
          <c:yVal>
            <c:numRef>
              <c:f>'Test Data'!$Z$11:$Z$61</c:f>
              <c:numCache>
                <c:formatCode>General</c:formatCode>
                <c:ptCount val="51"/>
                <c:pt idx="1">
                  <c:v>17</c:v>
                </c:pt>
                <c:pt idx="2">
                  <c:v>12</c:v>
                </c:pt>
                <c:pt idx="3">
                  <c:v>10</c:v>
                </c:pt>
                <c:pt idx="7">
                  <c:v>6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-9</c:v>
                </c:pt>
                <c:pt idx="32">
                  <c:v>-8</c:v>
                </c:pt>
                <c:pt idx="33">
                  <c:v>-8</c:v>
                </c:pt>
                <c:pt idx="34">
                  <c:v>-6</c:v>
                </c:pt>
                <c:pt idx="35">
                  <c:v>-5</c:v>
                </c:pt>
                <c:pt idx="36">
                  <c:v>-4.5</c:v>
                </c:pt>
                <c:pt idx="37">
                  <c:v>-4.5</c:v>
                </c:pt>
                <c:pt idx="38">
                  <c:v>-3</c:v>
                </c:pt>
                <c:pt idx="39">
                  <c:v>-4</c:v>
                </c:pt>
                <c:pt idx="40">
                  <c:v>-2</c:v>
                </c:pt>
                <c:pt idx="41">
                  <c:v>-3</c:v>
                </c:pt>
                <c:pt idx="42">
                  <c:v>-2</c:v>
                </c:pt>
                <c:pt idx="43">
                  <c:v>-2</c:v>
                </c:pt>
                <c:pt idx="44">
                  <c:v>-2</c:v>
                </c:pt>
                <c:pt idx="45">
                  <c:v>-1</c:v>
                </c:pt>
                <c:pt idx="46">
                  <c:v>-2</c:v>
                </c:pt>
                <c:pt idx="47">
                  <c:v>-1</c:v>
                </c:pt>
                <c:pt idx="48">
                  <c:v>-2</c:v>
                </c:pt>
                <c:pt idx="49">
                  <c:v>-1</c:v>
                </c:pt>
                <c:pt idx="50">
                  <c:v>-0.55555555555555558</c:v>
                </c:pt>
              </c:numCache>
            </c:numRef>
          </c:yVal>
          <c:smooth val="0"/>
        </c:ser>
        <c:ser>
          <c:idx val="0"/>
          <c:order val="0"/>
          <c:xVal>
            <c:numRef>
              <c:f>'Test Data'!$O$11:$O$61</c:f>
              <c:numCache>
                <c:formatCode>General</c:formatCode>
                <c:ptCount val="51"/>
                <c:pt idx="0">
                  <c:v>23</c:v>
                </c:pt>
                <c:pt idx="1">
                  <c:v>40</c:v>
                </c:pt>
                <c:pt idx="2">
                  <c:v>50</c:v>
                </c:pt>
                <c:pt idx="3">
                  <c:v>59</c:v>
                </c:pt>
                <c:pt idx="4">
                  <c:v>67</c:v>
                </c:pt>
                <c:pt idx="5">
                  <c:v>74</c:v>
                </c:pt>
                <c:pt idx="6">
                  <c:v>79</c:v>
                </c:pt>
                <c:pt idx="7">
                  <c:v>84</c:v>
                </c:pt>
                <c:pt idx="8">
                  <c:v>88</c:v>
                </c:pt>
                <c:pt idx="9">
                  <c:v>91</c:v>
                </c:pt>
                <c:pt idx="10">
                  <c:v>94</c:v>
                </c:pt>
                <c:pt idx="11">
                  <c:v>96</c:v>
                </c:pt>
                <c:pt idx="12">
                  <c:v>98</c:v>
                </c:pt>
                <c:pt idx="13">
                  <c:v>99</c:v>
                </c:pt>
                <c:pt idx="14">
                  <c:v>101</c:v>
                </c:pt>
                <c:pt idx="15">
                  <c:v>102</c:v>
                </c:pt>
                <c:pt idx="16">
                  <c:v>103</c:v>
                </c:pt>
                <c:pt idx="17">
                  <c:v>104</c:v>
                </c:pt>
                <c:pt idx="18">
                  <c:v>105</c:v>
                </c:pt>
                <c:pt idx="19">
                  <c:v>106</c:v>
                </c:pt>
                <c:pt idx="20">
                  <c:v>106</c:v>
                </c:pt>
                <c:pt idx="21">
                  <c:v>107</c:v>
                </c:pt>
                <c:pt idx="22">
                  <c:v>107</c:v>
                </c:pt>
                <c:pt idx="23">
                  <c:v>108</c:v>
                </c:pt>
                <c:pt idx="24">
                  <c:v>108</c:v>
                </c:pt>
                <c:pt idx="25">
                  <c:v>109</c:v>
                </c:pt>
                <c:pt idx="26">
                  <c:v>109</c:v>
                </c:pt>
                <c:pt idx="27">
                  <c:v>109</c:v>
                </c:pt>
                <c:pt idx="28">
                  <c:v>109</c:v>
                </c:pt>
                <c:pt idx="29">
                  <c:v>110</c:v>
                </c:pt>
                <c:pt idx="30">
                  <c:v>110</c:v>
                </c:pt>
                <c:pt idx="31">
                  <c:v>110</c:v>
                </c:pt>
                <c:pt idx="32">
                  <c:v>101</c:v>
                </c:pt>
                <c:pt idx="33">
                  <c:v>92</c:v>
                </c:pt>
                <c:pt idx="34">
                  <c:v>85</c:v>
                </c:pt>
                <c:pt idx="35">
                  <c:v>79</c:v>
                </c:pt>
                <c:pt idx="36">
                  <c:v>73</c:v>
                </c:pt>
                <c:pt idx="37">
                  <c:v>68</c:v>
                </c:pt>
                <c:pt idx="38">
                  <c:v>64</c:v>
                </c:pt>
                <c:pt idx="39">
                  <c:v>61</c:v>
                </c:pt>
              </c:numCache>
            </c:numRef>
          </c:xVal>
          <c:yVal>
            <c:numRef>
              <c:f>'Test Data'!$AA$11:$AA$61</c:f>
              <c:numCache>
                <c:formatCode>General</c:formatCode>
                <c:ptCount val="51"/>
                <c:pt idx="1">
                  <c:v>17</c:v>
                </c:pt>
                <c:pt idx="2">
                  <c:v>10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-9</c:v>
                </c:pt>
                <c:pt idx="33">
                  <c:v>-9</c:v>
                </c:pt>
                <c:pt idx="34">
                  <c:v>-7</c:v>
                </c:pt>
                <c:pt idx="35">
                  <c:v>-6</c:v>
                </c:pt>
                <c:pt idx="36">
                  <c:v>-6</c:v>
                </c:pt>
                <c:pt idx="37">
                  <c:v>-5</c:v>
                </c:pt>
                <c:pt idx="38">
                  <c:v>-4</c:v>
                </c:pt>
                <c:pt idx="39">
                  <c:v>-3</c:v>
                </c:pt>
                <c:pt idx="40">
                  <c:v>-61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742144"/>
        <c:axId val="170743680"/>
      </c:scatterChart>
      <c:valAx>
        <c:axId val="17074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0743680"/>
        <c:crosses val="autoZero"/>
        <c:crossBetween val="midCat"/>
      </c:valAx>
      <c:valAx>
        <c:axId val="170743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07421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linear"/>
            <c:backward val="30"/>
            <c:dispRSqr val="0"/>
            <c:dispEq val="0"/>
          </c:trendline>
          <c:xVal>
            <c:numRef>
              <c:f>'Test Data'!$S$11:$S$33</c:f>
              <c:numCache>
                <c:formatCode>General</c:formatCode>
                <c:ptCount val="23"/>
                <c:pt idx="0">
                  <c:v>48</c:v>
                </c:pt>
                <c:pt idx="1">
                  <c:v>59</c:v>
                </c:pt>
                <c:pt idx="2">
                  <c:v>66</c:v>
                </c:pt>
                <c:pt idx="3">
                  <c:v>72</c:v>
                </c:pt>
                <c:pt idx="4">
                  <c:v>76</c:v>
                </c:pt>
                <c:pt idx="5">
                  <c:v>80</c:v>
                </c:pt>
                <c:pt idx="6">
                  <c:v>83</c:v>
                </c:pt>
                <c:pt idx="7">
                  <c:v>86</c:v>
                </c:pt>
                <c:pt idx="8">
                  <c:v>88</c:v>
                </c:pt>
                <c:pt idx="10">
                  <c:v>92</c:v>
                </c:pt>
                <c:pt idx="11">
                  <c:v>93</c:v>
                </c:pt>
                <c:pt idx="12">
                  <c:v>94</c:v>
                </c:pt>
                <c:pt idx="13">
                  <c:v>95</c:v>
                </c:pt>
                <c:pt idx="14">
                  <c:v>98</c:v>
                </c:pt>
              </c:numCache>
            </c:numRef>
          </c:xVal>
          <c:yVal>
            <c:numRef>
              <c:f>'Test Data'!$T$11:$T$33</c:f>
              <c:numCache>
                <c:formatCode>General</c:formatCode>
                <c:ptCount val="23"/>
                <c:pt idx="0">
                  <c:v>8.6999999999999993</c:v>
                </c:pt>
                <c:pt idx="1">
                  <c:v>8.4</c:v>
                </c:pt>
                <c:pt idx="2">
                  <c:v>8.26</c:v>
                </c:pt>
                <c:pt idx="3">
                  <c:v>8.1</c:v>
                </c:pt>
                <c:pt idx="4">
                  <c:v>8.0399999999999991</c:v>
                </c:pt>
                <c:pt idx="5">
                  <c:v>7.95</c:v>
                </c:pt>
                <c:pt idx="6">
                  <c:v>7.88</c:v>
                </c:pt>
                <c:pt idx="7">
                  <c:v>7.83</c:v>
                </c:pt>
                <c:pt idx="8">
                  <c:v>7.77</c:v>
                </c:pt>
                <c:pt idx="10">
                  <c:v>7.68</c:v>
                </c:pt>
                <c:pt idx="11">
                  <c:v>7.66</c:v>
                </c:pt>
                <c:pt idx="12">
                  <c:v>7.61</c:v>
                </c:pt>
                <c:pt idx="13">
                  <c:v>7.61</c:v>
                </c:pt>
                <c:pt idx="14">
                  <c:v>7.57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790272"/>
        <c:axId val="170804736"/>
      </c:scatterChart>
      <c:valAx>
        <c:axId val="170790272"/>
        <c:scaling>
          <c:orientation val="minMax"/>
          <c:max val="100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HB temperature [°C]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0804736"/>
        <c:crosses val="autoZero"/>
        <c:crossBetween val="midCat"/>
      </c:valAx>
      <c:valAx>
        <c:axId val="170804736"/>
        <c:scaling>
          <c:orientation val="minMax"/>
          <c:min val="7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current [A]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0790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'Test Data'!$S$11:$S$33</c:f>
              <c:numCache>
                <c:formatCode>General</c:formatCode>
                <c:ptCount val="23"/>
                <c:pt idx="0">
                  <c:v>48</c:v>
                </c:pt>
                <c:pt idx="1">
                  <c:v>59</c:v>
                </c:pt>
                <c:pt idx="2">
                  <c:v>66</c:v>
                </c:pt>
                <c:pt idx="3">
                  <c:v>72</c:v>
                </c:pt>
                <c:pt idx="4">
                  <c:v>76</c:v>
                </c:pt>
                <c:pt idx="5">
                  <c:v>80</c:v>
                </c:pt>
                <c:pt idx="6">
                  <c:v>83</c:v>
                </c:pt>
                <c:pt idx="7">
                  <c:v>86</c:v>
                </c:pt>
                <c:pt idx="8">
                  <c:v>88</c:v>
                </c:pt>
                <c:pt idx="10">
                  <c:v>92</c:v>
                </c:pt>
                <c:pt idx="11">
                  <c:v>93</c:v>
                </c:pt>
                <c:pt idx="12">
                  <c:v>94</c:v>
                </c:pt>
                <c:pt idx="13">
                  <c:v>95</c:v>
                </c:pt>
                <c:pt idx="14">
                  <c:v>98</c:v>
                </c:pt>
              </c:numCache>
            </c:numRef>
          </c:xVal>
          <c:yVal>
            <c:numRef>
              <c:f>'Test Data'!$W$11:$W$33</c:f>
              <c:numCache>
                <c:formatCode>General</c:formatCode>
                <c:ptCount val="23"/>
                <c:pt idx="0">
                  <c:v>100.91999999999999</c:v>
                </c:pt>
                <c:pt idx="1">
                  <c:v>97.44</c:v>
                </c:pt>
                <c:pt idx="2">
                  <c:v>95.815999999999988</c:v>
                </c:pt>
                <c:pt idx="3">
                  <c:v>93.96</c:v>
                </c:pt>
                <c:pt idx="4">
                  <c:v>93.263999999999982</c:v>
                </c:pt>
                <c:pt idx="5">
                  <c:v>92.22</c:v>
                </c:pt>
                <c:pt idx="6">
                  <c:v>91.408000000000001</c:v>
                </c:pt>
                <c:pt idx="7">
                  <c:v>90.828000000000003</c:v>
                </c:pt>
                <c:pt idx="8">
                  <c:v>90.131999999999991</c:v>
                </c:pt>
                <c:pt idx="9">
                  <c:v>0</c:v>
                </c:pt>
                <c:pt idx="10">
                  <c:v>89.087999999999994</c:v>
                </c:pt>
                <c:pt idx="11">
                  <c:v>88.855999999999995</c:v>
                </c:pt>
                <c:pt idx="12">
                  <c:v>88.275999999999996</c:v>
                </c:pt>
                <c:pt idx="13">
                  <c:v>88.275999999999996</c:v>
                </c:pt>
                <c:pt idx="14">
                  <c:v>87.811999999999998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861696"/>
        <c:axId val="170863232"/>
      </c:scatterChart>
      <c:valAx>
        <c:axId val="17086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0863232"/>
        <c:crosses val="autoZero"/>
        <c:crossBetween val="midCat"/>
      </c:valAx>
      <c:valAx>
        <c:axId val="170863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08616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linear"/>
            <c:backward val="50"/>
            <c:dispRSqr val="0"/>
            <c:dispEq val="1"/>
            <c:trendlineLbl>
              <c:numFmt formatCode="General" sourceLinked="0"/>
            </c:trendlineLbl>
          </c:trendline>
          <c:xVal>
            <c:numRef>
              <c:f>'Test Data'!$S$11:$S$33</c:f>
              <c:numCache>
                <c:formatCode>General</c:formatCode>
                <c:ptCount val="23"/>
                <c:pt idx="0">
                  <c:v>48</c:v>
                </c:pt>
                <c:pt idx="1">
                  <c:v>59</c:v>
                </c:pt>
                <c:pt idx="2">
                  <c:v>66</c:v>
                </c:pt>
                <c:pt idx="3">
                  <c:v>72</c:v>
                </c:pt>
                <c:pt idx="4">
                  <c:v>76</c:v>
                </c:pt>
                <c:pt idx="5">
                  <c:v>80</c:v>
                </c:pt>
                <c:pt idx="6">
                  <c:v>83</c:v>
                </c:pt>
                <c:pt idx="7">
                  <c:v>86</c:v>
                </c:pt>
                <c:pt idx="8">
                  <c:v>88</c:v>
                </c:pt>
                <c:pt idx="10">
                  <c:v>92</c:v>
                </c:pt>
                <c:pt idx="11">
                  <c:v>93</c:v>
                </c:pt>
                <c:pt idx="12">
                  <c:v>94</c:v>
                </c:pt>
                <c:pt idx="13">
                  <c:v>95</c:v>
                </c:pt>
                <c:pt idx="14">
                  <c:v>98</c:v>
                </c:pt>
              </c:numCache>
            </c:numRef>
          </c:xVal>
          <c:yVal>
            <c:numRef>
              <c:f>'Test Data'!$V$11:$V$33</c:f>
              <c:numCache>
                <c:formatCode>General</c:formatCode>
                <c:ptCount val="23"/>
                <c:pt idx="0">
                  <c:v>1.3333333333333335</c:v>
                </c:pt>
                <c:pt idx="1">
                  <c:v>1.3809523809523809</c:v>
                </c:pt>
                <c:pt idx="2">
                  <c:v>1.4043583535108959</c:v>
                </c:pt>
                <c:pt idx="3">
                  <c:v>1.4320987654320987</c:v>
                </c:pt>
                <c:pt idx="4">
                  <c:v>1.4427860696517414</c:v>
                </c:pt>
                <c:pt idx="5">
                  <c:v>1.4591194968553458</c:v>
                </c:pt>
                <c:pt idx="6">
                  <c:v>1.4720812182741116</c:v>
                </c:pt>
                <c:pt idx="7">
                  <c:v>1.4814814814814814</c:v>
                </c:pt>
                <c:pt idx="8">
                  <c:v>1.4929214929214929</c:v>
                </c:pt>
                <c:pt idx="10">
                  <c:v>1.5104166666666667</c:v>
                </c:pt>
                <c:pt idx="11">
                  <c:v>1.5143603133159269</c:v>
                </c:pt>
                <c:pt idx="12">
                  <c:v>1.5243101182654402</c:v>
                </c:pt>
                <c:pt idx="13">
                  <c:v>1.5243101182654402</c:v>
                </c:pt>
                <c:pt idx="14">
                  <c:v>1.5323645970937911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20">
                  <c:v>4.0145974100143835E-3</c:v>
                </c:pt>
                <c:pt idx="21">
                  <c:v>1.2208919005362802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900480"/>
        <c:axId val="170996864"/>
      </c:scatterChart>
      <c:valAx>
        <c:axId val="170900480"/>
        <c:scaling>
          <c:orientation val="minMax"/>
          <c:max val="100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Temperature HB [°C]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0996864"/>
        <c:crosses val="autoZero"/>
        <c:crossBetween val="midCat"/>
      </c:valAx>
      <c:valAx>
        <c:axId val="170996864"/>
        <c:scaling>
          <c:orientation val="minMax"/>
          <c:max val="1.6"/>
          <c:min val="1.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resistance</a:t>
                </a:r>
                <a:r>
                  <a:rPr lang="de-DE" baseline="0"/>
                  <a:t> [Ohm]</a:t>
                </a:r>
                <a:endParaRPr lang="de-DE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09004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impact of a cork</a:t>
            </a:r>
            <a:r>
              <a:rPr lang="de-DE" baseline="0"/>
              <a:t> insulation onto the </a:t>
            </a:r>
            <a:r>
              <a:rPr lang="de-DE"/>
              <a:t>warm up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'insulation effcet'!$B$2</c:f>
              <c:strCache>
                <c:ptCount val="1"/>
                <c:pt idx="0">
                  <c:v>no insulation</c:v>
                </c:pt>
              </c:strCache>
            </c:strRef>
          </c:tx>
          <c:marker>
            <c:symbol val="none"/>
          </c:marker>
          <c:xVal>
            <c:numRef>
              <c:f>'insulation effcet'!$A$3:$A$385</c:f>
              <c:numCache>
                <c:formatCode>General</c:formatCode>
                <c:ptCount val="383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'insulation effcet'!$B$3:$B$385</c:f>
              <c:numCache>
                <c:formatCode>General</c:formatCode>
                <c:ptCount val="383"/>
                <c:pt idx="0">
                  <c:v>20</c:v>
                </c:pt>
                <c:pt idx="1">
                  <c:v>21.454542938851258</c:v>
                </c:pt>
                <c:pt idx="2">
                  <c:v>21.742649464309707</c:v>
                </c:pt>
                <c:pt idx="3">
                  <c:v>22.029003542847668</c:v>
                </c:pt>
                <c:pt idx="4">
                  <c:v>22.314595495702768</c:v>
                </c:pt>
                <c:pt idx="5">
                  <c:v>22.599371901274573</c:v>
                </c:pt>
                <c:pt idx="6">
                  <c:v>22.883329949377742</c:v>
                </c:pt>
                <c:pt idx="7">
                  <c:v>23.166466885068949</c:v>
                </c:pt>
                <c:pt idx="8">
                  <c:v>23.448780371296984</c:v>
                </c:pt>
                <c:pt idx="9">
                  <c:v>23.730268417792661</c:v>
                </c:pt>
                <c:pt idx="10">
                  <c:v>24.010929330109558</c:v>
                </c:pt>
                <c:pt idx="11">
                  <c:v>24.290761669736284</c:v>
                </c:pt>
                <c:pt idx="12">
                  <c:v>24.569764222219298</c:v>
                </c:pt>
                <c:pt idx="13">
                  <c:v>24.847935971223119</c:v>
                </c:pt>
                <c:pt idx="14">
                  <c:v>25.1252760770954</c:v>
                </c:pt>
                <c:pt idx="15">
                  <c:v>25.401783858918641</c:v>
                </c:pt>
                <c:pt idx="16">
                  <c:v>25.677458779307294</c:v>
                </c:pt>
                <c:pt idx="17">
                  <c:v>25.95230043139928</c:v>
                </c:pt>
                <c:pt idx="18">
                  <c:v>26.226308527624916</c:v>
                </c:pt>
                <c:pt idx="19">
                  <c:v>26.499482889932484</c:v>
                </c:pt>
                <c:pt idx="20">
                  <c:v>26.771823441220224</c:v>
                </c:pt>
                <c:pt idx="21">
                  <c:v>27.04333019777695</c:v>
                </c:pt>
                <c:pt idx="22">
                  <c:v>27.31400326257323</c:v>
                </c:pt>
                <c:pt idx="23">
                  <c:v>27.583842819275418</c:v>
                </c:pt>
                <c:pt idx="24">
                  <c:v>27.852849126878354</c:v>
                </c:pt>
                <c:pt idx="25">
                  <c:v>28.12102251487109</c:v>
                </c:pt>
                <c:pt idx="26">
                  <c:v>28.388363378864554</c:v>
                </c:pt>
                <c:pt idx="27">
                  <c:v>28.654872176621812</c:v>
                </c:pt>
                <c:pt idx="28">
                  <c:v>28.920549424440967</c:v>
                </c:pt>
                <c:pt idx="29">
                  <c:v>29.185395693848474</c:v>
                </c:pt>
                <c:pt idx="30">
                  <c:v>30.50547526744035</c:v>
                </c:pt>
                <c:pt idx="31">
                  <c:v>31.809761659657809</c:v>
                </c:pt>
                <c:pt idx="32">
                  <c:v>33.093198228851271</c:v>
                </c:pt>
                <c:pt idx="33">
                  <c:v>34.355950948302315</c:v>
                </c:pt>
                <c:pt idx="34">
                  <c:v>35.598163309152099</c:v>
                </c:pt>
                <c:pt idx="35">
                  <c:v>36.819994381389591</c:v>
                </c:pt>
                <c:pt idx="36">
                  <c:v>38.021615788040741</c:v>
                </c:pt>
                <c:pt idx="37">
                  <c:v>39.203209620575613</c:v>
                </c:pt>
                <c:pt idx="38">
                  <c:v>40.364966765625596</c:v>
                </c:pt>
                <c:pt idx="39">
                  <c:v>41.50708553827122</c:v>
                </c:pt>
                <c:pt idx="40">
                  <c:v>42.629770547676017</c:v>
                </c:pt>
                <c:pt idx="41">
                  <c:v>43.733231742529036</c:v>
                </c:pt>
                <c:pt idx="42">
                  <c:v>44.81768359815166</c:v>
                </c:pt>
                <c:pt idx="43">
                  <c:v>45.883344416973827</c:v>
                </c:pt>
                <c:pt idx="44">
                  <c:v>46.930435720996286</c:v>
                </c:pt>
                <c:pt idx="45">
                  <c:v>47.959181719813834</c:v>
                </c:pt>
                <c:pt idx="46">
                  <c:v>48.969808841399853</c:v>
                </c:pt>
                <c:pt idx="47">
                  <c:v>49.962545315549669</c:v>
                </c:pt>
                <c:pt idx="48">
                  <c:v>50.937620801916907</c:v>
                </c:pt>
                <c:pt idx="49">
                  <c:v>51.895266056136364</c:v>
                </c:pt>
                <c:pt idx="50">
                  <c:v>52.835712628735209</c:v>
                </c:pt>
                <c:pt idx="51">
                  <c:v>53.759192592481057</c:v>
                </c:pt>
                <c:pt idx="52">
                  <c:v>54.665938294564874</c:v>
                </c:pt>
                <c:pt idx="53">
                  <c:v>55.556182130614928</c:v>
                </c:pt>
                <c:pt idx="54">
                  <c:v>56.430156338019934</c:v>
                </c:pt>
                <c:pt idx="55">
                  <c:v>57.288092806430583</c:v>
                </c:pt>
                <c:pt idx="56">
                  <c:v>58.130222903628074</c:v>
                </c:pt>
                <c:pt idx="57">
                  <c:v>58.956777315211035</c:v>
                </c:pt>
                <c:pt idx="58">
                  <c:v>59.767985896769567</c:v>
                </c:pt>
                <c:pt idx="59">
                  <c:v>60.564077537395917</c:v>
                </c:pt>
                <c:pt idx="60">
                  <c:v>61.345280033532454</c:v>
                </c:pt>
                <c:pt idx="61">
                  <c:v>62.11181997228455</c:v>
                </c:pt>
                <c:pt idx="62">
                  <c:v>62.86392262343324</c:v>
                </c:pt>
                <c:pt idx="63">
                  <c:v>63.601811839473164</c:v>
                </c:pt>
                <c:pt idx="64">
                  <c:v>64.32570996307868</c:v>
                </c:pt>
                <c:pt idx="65">
                  <c:v>65.035837741466921</c:v>
                </c:pt>
                <c:pt idx="66">
                  <c:v>65.732414247183144</c:v>
                </c:pt>
                <c:pt idx="67">
                  <c:v>66.415656804882346</c:v>
                </c:pt>
                <c:pt idx="68">
                  <c:v>67.085780923723149</c:v>
                </c:pt>
                <c:pt idx="69">
                  <c:v>67.74300023502623</c:v>
                </c:pt>
                <c:pt idx="70">
                  <c:v>68.387526434881096</c:v>
                </c:pt>
                <c:pt idx="71">
                  <c:v>69.019569231412746</c:v>
                </c:pt>
                <c:pt idx="72">
                  <c:v>69.639336296443616</c:v>
                </c:pt>
                <c:pt idx="73">
                  <c:v>70.247033221307362</c:v>
                </c:pt>
                <c:pt idx="74">
                  <c:v>70.842863476589685</c:v>
                </c:pt>
                <c:pt idx="75">
                  <c:v>71.427028375587781</c:v>
                </c:pt>
                <c:pt idx="76">
                  <c:v>71.999727041294506</c:v>
                </c:pt>
                <c:pt idx="77">
                  <c:v>72.561156376726345</c:v>
                </c:pt>
                <c:pt idx="78">
                  <c:v>73.111511038425661</c:v>
                </c:pt>
                <c:pt idx="79">
                  <c:v>73.650983412978377</c:v>
                </c:pt>
                <c:pt idx="80">
                  <c:v>74.179763596397038</c:v>
                </c:pt>
                <c:pt idx="81">
                  <c:v>74.698039376228067</c:v>
                </c:pt>
                <c:pt idx="82">
                  <c:v>75.205996216249332</c:v>
                </c:pt>
                <c:pt idx="83">
                  <c:v>75.70381724363115</c:v>
                </c:pt>
                <c:pt idx="84">
                  <c:v>76.191683238440163</c:v>
                </c:pt>
                <c:pt idx="85">
                  <c:v>76.669772625371351</c:v>
                </c:pt>
                <c:pt idx="86">
                  <c:v>77.138261467598582</c:v>
                </c:pt>
                <c:pt idx="87">
                  <c:v>77.59732346263938</c:v>
                </c:pt>
                <c:pt idx="88">
                  <c:v>78.047129940133786</c:v>
                </c:pt>
                <c:pt idx="89">
                  <c:v>78.487849861441674</c:v>
                </c:pt>
                <c:pt idx="90">
                  <c:v>78.919649820966811</c:v>
                </c:pt>
                <c:pt idx="91">
                  <c:v>79.342694049119658</c:v>
                </c:pt>
                <c:pt idx="92">
                  <c:v>79.757144416834464</c:v>
                </c:pt>
                <c:pt idx="93">
                  <c:v>80.163160441559441</c:v>
                </c:pt>
                <c:pt idx="94">
                  <c:v>80.560899294642141</c:v>
                </c:pt>
                <c:pt idx="95">
                  <c:v>80.950515810034972</c:v>
                </c:pt>
                <c:pt idx="96">
                  <c:v>81.332162494248635</c:v>
                </c:pt>
                <c:pt idx="97">
                  <c:v>81.705989537484228</c:v>
                </c:pt>
                <c:pt idx="98">
                  <c:v>82.072144825876975</c:v>
                </c:pt>
                <c:pt idx="99">
                  <c:v>82.430773954787554</c:v>
                </c:pt>
                <c:pt idx="100">
                  <c:v>82.782020243078819</c:v>
                </c:pt>
                <c:pt idx="101">
                  <c:v>83.126024748318585</c:v>
                </c:pt>
                <c:pt idx="102">
                  <c:v>83.46292628285093</c:v>
                </c:pt>
                <c:pt idx="103">
                  <c:v>83.792861430680972</c:v>
                </c:pt>
                <c:pt idx="104">
                  <c:v>84.115964565119938</c:v>
                </c:pt>
                <c:pt idx="105">
                  <c:v>84.432367867139419</c:v>
                </c:pt>
                <c:pt idx="106">
                  <c:v>84.742201344385734</c:v>
                </c:pt>
                <c:pt idx="107">
                  <c:v>85.045592850807125</c:v>
                </c:pt>
                <c:pt idx="108">
                  <c:v>85.342668106848421</c:v>
                </c:pt>
                <c:pt idx="109">
                  <c:v>85.633550720169453</c:v>
                </c:pt>
                <c:pt idx="110">
                  <c:v>85.918362206845444</c:v>
                </c:pt>
                <c:pt idx="111">
                  <c:v>86.197222013009082</c:v>
                </c:pt>
                <c:pt idx="112">
                  <c:v>86.470247536895712</c:v>
                </c:pt>
                <c:pt idx="113">
                  <c:v>86.737554151254585</c:v>
                </c:pt>
                <c:pt idx="114">
                  <c:v>86.99925522609081</c:v>
                </c:pt>
                <c:pt idx="115">
                  <c:v>87.255462151703895</c:v>
                </c:pt>
                <c:pt idx="116">
                  <c:v>87.506284361990396</c:v>
                </c:pt>
                <c:pt idx="117">
                  <c:v>87.751829357979531</c:v>
                </c:pt>
                <c:pt idx="118">
                  <c:v>87.992202731571979</c:v>
                </c:pt>
                <c:pt idx="119">
                  <c:v>88.227508189453431</c:v>
                </c:pt>
                <c:pt idx="120">
                  <c:v>88.457847577155661</c:v>
                </c:pt>
                <c:pt idx="121">
                  <c:v>88.683320903239235</c:v>
                </c:pt>
                <c:pt idx="122">
                  <c:v>88.904026363573138</c:v>
                </c:pt>
                <c:pt idx="123">
                  <c:v>89.120060365687664</c:v>
                </c:pt>
                <c:pt idx="124">
                  <c:v>89.331517553178301</c:v>
                </c:pt>
                <c:pt idx="125">
                  <c:v>89.538490830139096</c:v>
                </c:pt>
                <c:pt idx="126">
                  <c:v>89.741071385605281</c:v>
                </c:pt>
                <c:pt idx="127">
                  <c:v>89.939348717985951</c:v>
                </c:pt>
                <c:pt idx="128">
                  <c:v>90.133410659468524</c:v>
                </c:pt>
                <c:pt idx="129">
                  <c:v>90.323343400377496</c:v>
                </c:pt>
                <c:pt idx="130">
                  <c:v>90.509231513471363</c:v>
                </c:pt>
                <c:pt idx="131">
                  <c:v>90.691157978162011</c:v>
                </c:pt>
                <c:pt idx="132">
                  <c:v>90.869204204642074</c:v>
                </c:pt>
                <c:pt idx="133">
                  <c:v>91.04345005790627</c:v>
                </c:pt>
                <c:pt idx="134">
                  <c:v>91.213973881653999</c:v>
                </c:pt>
                <c:pt idx="135">
                  <c:v>91.380852522060607</c:v>
                </c:pt>
                <c:pt idx="136">
                  <c:v>91.544161351406188</c:v>
                </c:pt>
                <c:pt idx="137">
                  <c:v>91.703974291550878</c:v>
                </c:pt>
                <c:pt idx="138">
                  <c:v>91.860363837246638</c:v>
                </c:pt>
                <c:pt idx="139">
                  <c:v>92.013401079276207</c:v>
                </c:pt>
                <c:pt idx="140">
                  <c:v>92.163155727410242</c:v>
                </c:pt>
                <c:pt idx="141">
                  <c:v>92.309696133174654</c:v>
                </c:pt>
                <c:pt idx="142">
                  <c:v>92.453089312420374</c:v>
                </c:pt>
                <c:pt idx="143">
                  <c:v>92.593400967688709</c:v>
                </c:pt>
                <c:pt idx="144">
                  <c:v>92.730695510365578</c:v>
                </c:pt>
                <c:pt idx="145">
                  <c:v>92.865036082618914</c:v>
                </c:pt>
                <c:pt idx="146">
                  <c:v>92.996484579113499</c:v>
                </c:pt>
                <c:pt idx="147">
                  <c:v>93.125101668498431</c:v>
                </c:pt>
                <c:pt idx="148">
                  <c:v>93.250946814662527</c:v>
                </c:pt>
                <c:pt idx="149">
                  <c:v>93.37407829775367</c:v>
                </c:pt>
                <c:pt idx="150">
                  <c:v>93.494553234958317</c:v>
                </c:pt>
                <c:pt idx="151">
                  <c:v>93.612427601037879</c:v>
                </c:pt>
                <c:pt idx="152">
                  <c:v>93.727756248619102</c:v>
                </c:pt>
                <c:pt idx="153">
                  <c:v>93.840592928235736</c:v>
                </c:pt>
                <c:pt idx="154">
                  <c:v>93.950990308119515</c:v>
                </c:pt>
                <c:pt idx="155">
                  <c:v>94.058999993738269</c:v>
                </c:pt>
                <c:pt idx="156">
                  <c:v>94.164672547079761</c:v>
                </c:pt>
                <c:pt idx="157">
                  <c:v>94.268057505679948</c:v>
                </c:pt>
                <c:pt idx="158">
                  <c:v>94.369203401394557</c:v>
                </c:pt>
                <c:pt idx="159">
                  <c:v>94.468157778913337</c:v>
                </c:pt>
                <c:pt idx="160">
                  <c:v>94.564967214016377</c:v>
                </c:pt>
                <c:pt idx="161">
                  <c:v>94.659677331572396</c:v>
                </c:pt>
                <c:pt idx="162">
                  <c:v>94.75233282327882</c:v>
                </c:pt>
                <c:pt idx="163">
                  <c:v>94.842977465143917</c:v>
                </c:pt>
                <c:pt idx="164">
                  <c:v>94.931654134711351</c:v>
                </c:pt>
                <c:pt idx="165">
                  <c:v>95.018404828027784</c:v>
                </c:pt>
                <c:pt idx="166">
                  <c:v>95.103270676354157</c:v>
                </c:pt>
                <c:pt idx="167">
                  <c:v>95.186291962621723</c:v>
                </c:pt>
                <c:pt idx="168">
                  <c:v>95.267508137633897</c:v>
                </c:pt>
                <c:pt idx="169">
                  <c:v>95.34695783601498</c:v>
                </c:pt>
                <c:pt idx="170">
                  <c:v>95.424678891907433</c:v>
                </c:pt>
                <c:pt idx="171">
                  <c:v>95.500708354418947</c:v>
                </c:pt>
                <c:pt idx="172">
                  <c:v>95.575082502821033</c:v>
                </c:pt>
                <c:pt idx="173">
                  <c:v>95.647836861500963</c:v>
                </c:pt>
                <c:pt idx="174">
                  <c:v>95.719006214668724</c:v>
                </c:pt>
                <c:pt idx="175">
                  <c:v>95.788624620821139</c:v>
                </c:pt>
                <c:pt idx="176">
                  <c:v>95.856725426964999</c:v>
                </c:pt>
                <c:pt idx="177">
                  <c:v>95.923341282601484</c:v>
                </c:pt>
                <c:pt idx="178">
                  <c:v>95.988504153473997</c:v>
                </c:pt>
                <c:pt idx="179">
                  <c:v>96.052245335081707</c:v>
                </c:pt>
                <c:pt idx="180">
                  <c:v>96.114595465961131</c:v>
                </c:pt>
                <c:pt idx="181">
                  <c:v>96.175584540738186</c:v>
                </c:pt>
                <c:pt idx="182">
                  <c:v>96.235241922953122</c:v>
                </c:pt>
                <c:pt idx="183">
                  <c:v>96.293596357660846</c:v>
                </c:pt>
                <c:pt idx="184">
                  <c:v>96.350675983809211</c:v>
                </c:pt>
                <c:pt idx="185">
                  <c:v>96.406508346397899</c:v>
                </c:pt>
                <c:pt idx="186">
                  <c:v>96.461120408420371</c:v>
                </c:pt>
                <c:pt idx="187">
                  <c:v>96.514538562591696</c:v>
                </c:pt>
                <c:pt idx="188">
                  <c:v>96.566788642864893</c:v>
                </c:pt>
                <c:pt idx="189">
                  <c:v>96.617895935738431</c:v>
                </c:pt>
                <c:pt idx="190">
                  <c:v>96.667885191357669</c:v>
                </c:pt>
                <c:pt idx="191">
                  <c:v>96.716780634412999</c:v>
                </c:pt>
                <c:pt idx="192">
                  <c:v>96.764605974837352</c:v>
                </c:pt>
                <c:pt idx="193">
                  <c:v>96.81138441830592</c:v>
                </c:pt>
                <c:pt idx="194">
                  <c:v>96.857138676540842</c:v>
                </c:pt>
                <c:pt idx="195">
                  <c:v>96.901890977423534</c:v>
                </c:pt>
                <c:pt idx="196">
                  <c:v>96.945663074917604</c:v>
                </c:pt>
                <c:pt idx="197">
                  <c:v>96.988476258804951</c:v>
                </c:pt>
                <c:pt idx="198">
                  <c:v>97.030351364237973</c:v>
                </c:pt>
                <c:pt idx="199">
                  <c:v>97.071308781110503</c:v>
                </c:pt>
                <c:pt idx="200">
                  <c:v>97.111368463250329</c:v>
                </c:pt>
                <c:pt idx="201">
                  <c:v>97.150549937436011</c:v>
                </c:pt>
                <c:pt idx="202">
                  <c:v>97.188872312240719</c:v>
                </c:pt>
                <c:pt idx="203">
                  <c:v>97.226354286705799</c:v>
                </c:pt>
                <c:pt idx="204">
                  <c:v>97.263014158846858</c:v>
                </c:pt>
                <c:pt idx="205">
                  <c:v>97.2988698339949</c:v>
                </c:pt>
                <c:pt idx="206">
                  <c:v>97.333938832975349</c:v>
                </c:pt>
                <c:pt idx="207">
                  <c:v>97.368238300127516</c:v>
                </c:pt>
                <c:pt idx="208">
                  <c:v>97.401785011167149</c:v>
                </c:pt>
                <c:pt idx="209">
                  <c:v>97.434595380894734</c:v>
                </c:pt>
                <c:pt idx="210">
                  <c:v>97.466685470752054</c:v>
                </c:pt>
                <c:pt idx="211">
                  <c:v>97.498070996229643</c:v>
                </c:pt>
                <c:pt idx="212">
                  <c:v>97.528767334127622</c:v>
                </c:pt>
                <c:pt idx="213">
                  <c:v>97.558789529672495</c:v>
                </c:pt>
                <c:pt idx="214">
                  <c:v>97.588152303492322</c:v>
                </c:pt>
                <c:pt idx="215">
                  <c:v>97.616870058452804</c:v>
                </c:pt>
                <c:pt idx="216">
                  <c:v>97.644956886356681</c:v>
                </c:pt>
                <c:pt idx="217">
                  <c:v>97.672426574508819</c:v>
                </c:pt>
                <c:pt idx="218">
                  <c:v>97.699292612149478</c:v>
                </c:pt>
                <c:pt idx="219">
                  <c:v>97.725568196758019</c:v>
                </c:pt>
                <c:pt idx="220">
                  <c:v>97.751266240229398</c:v>
                </c:pt>
                <c:pt idx="221">
                  <c:v>97.776399374925717</c:v>
                </c:pt>
                <c:pt idx="222">
                  <c:v>97.800979959605257</c:v>
                </c:pt>
                <c:pt idx="223">
                  <c:v>97.82502008523096</c:v>
                </c:pt>
                <c:pt idx="224">
                  <c:v>97.848531580660818</c:v>
                </c:pt>
                <c:pt idx="225">
                  <c:v>97.871526018222227</c:v>
                </c:pt>
                <c:pt idx="226">
                  <c:v>97.894014719172446</c:v>
                </c:pt>
                <c:pt idx="227">
                  <c:v>97.916008759047372</c:v>
                </c:pt>
                <c:pt idx="228">
                  <c:v>97.937518972900605</c:v>
                </c:pt>
                <c:pt idx="229">
                  <c:v>97.958555960434936</c:v>
                </c:pt>
                <c:pt idx="230">
                  <c:v>97.979130091028296</c:v>
                </c:pt>
                <c:pt idx="231">
                  <c:v>97.999251508656073</c:v>
                </c:pt>
                <c:pt idx="232">
                  <c:v>98.018930136711887</c:v>
                </c:pt>
                <c:pt idx="233">
                  <c:v>98.038175682728706</c:v>
                </c:pt>
                <c:pt idx="234">
                  <c:v>98.056997643002163</c:v>
                </c:pt>
                <c:pt idx="235">
                  <c:v>98.075405307118032</c:v>
                </c:pt>
                <c:pt idx="236">
                  <c:v>98.093407762385681</c:v>
                </c:pt>
                <c:pt idx="237">
                  <c:v>98.111013898179309</c:v>
                </c:pt>
                <c:pt idx="238">
                  <c:v>98.128232410188801</c:v>
                </c:pt>
                <c:pt idx="239">
                  <c:v>98.145071804581889</c:v>
                </c:pt>
                <c:pt idx="240">
                  <c:v>98.161540402079424</c:v>
                </c:pt>
                <c:pt idx="241">
                  <c:v>98.177646341945433</c:v>
                </c:pt>
                <c:pt idx="242">
                  <c:v>98.193397585893621</c:v>
                </c:pt>
                <c:pt idx="243">
                  <c:v>98.208801921912013</c:v>
                </c:pt>
                <c:pt idx="244">
                  <c:v>98.223866968007272</c:v>
                </c:pt>
                <c:pt idx="245">
                  <c:v>98.238600175870403</c:v>
                </c:pt>
                <c:pt idx="246">
                  <c:v>98.253008834465291</c:v>
                </c:pt>
                <c:pt idx="247">
                  <c:v>98.267100073541712</c:v>
                </c:pt>
                <c:pt idx="248">
                  <c:v>98.280880867074231</c:v>
                </c:pt>
                <c:pt idx="249">
                  <c:v>98.294358036628495</c:v>
                </c:pt>
                <c:pt idx="250">
                  <c:v>98.307538254656492</c:v>
                </c:pt>
                <c:pt idx="251">
                  <c:v>98.320428047722032</c:v>
                </c:pt>
                <c:pt idx="252">
                  <c:v>98.333033799657997</c:v>
                </c:pt>
                <c:pt idx="253">
                  <c:v>98.345361754656608</c:v>
                </c:pt>
                <c:pt idx="254">
                  <c:v>98.357418020294247</c:v>
                </c:pt>
                <c:pt idx="255">
                  <c:v>98.369208570491949</c:v>
                </c:pt>
                <c:pt idx="256">
                  <c:v>98.38073924841305</c:v>
                </c:pt>
                <c:pt idx="257">
                  <c:v>98.392015769299206</c:v>
                </c:pt>
                <c:pt idx="258">
                  <c:v>98.403043723245986</c:v>
                </c:pt>
                <c:pt idx="259">
                  <c:v>98.413828577919375</c:v>
                </c:pt>
                <c:pt idx="260">
                  <c:v>98.424375681214315</c:v>
                </c:pt>
                <c:pt idx="261">
                  <c:v>98.434690263856552</c:v>
                </c:pt>
                <c:pt idx="262">
                  <c:v>98.444777441948901</c:v>
                </c:pt>
                <c:pt idx="263">
                  <c:v>98.454642219463025</c:v>
                </c:pt>
                <c:pt idx="264">
                  <c:v>98.464289490678041</c:v>
                </c:pt>
                <c:pt idx="265">
                  <c:v>98.473724042566801</c:v>
                </c:pt>
                <c:pt idx="266">
                  <c:v>98.482950557131147</c:v>
                </c:pt>
                <c:pt idx="267">
                  <c:v>98.491973613687023</c:v>
                </c:pt>
                <c:pt idx="268">
                  <c:v>98.500797691100672</c:v>
                </c:pt>
                <c:pt idx="269">
                  <c:v>98.509427169976746</c:v>
                </c:pt>
                <c:pt idx="270">
                  <c:v>98.517866334799464</c:v>
                </c:pt>
                <c:pt idx="271">
                  <c:v>98.526119376027722</c:v>
                </c:pt>
                <c:pt idx="272">
                  <c:v>98.534190392145206</c:v>
                </c:pt>
                <c:pt idx="273">
                  <c:v>98.542083391666296</c:v>
                </c:pt>
                <c:pt idx="274">
                  <c:v>98.549802295098857</c:v>
                </c:pt>
                <c:pt idx="275">
                  <c:v>98.557350936864722</c:v>
                </c:pt>
                <c:pt idx="276">
                  <c:v>98.564733067178778</c:v>
                </c:pt>
                <c:pt idx="277">
                  <c:v>98.571952353887482</c:v>
                </c:pt>
                <c:pt idx="278">
                  <c:v>98.57901238426777</c:v>
                </c:pt>
                <c:pt idx="279">
                  <c:v>98.585916666787099</c:v>
                </c:pt>
                <c:pt idx="280">
                  <c:v>98.592668632825436</c:v>
                </c:pt>
                <c:pt idx="281">
                  <c:v>98.599271638360108</c:v>
                </c:pt>
                <c:pt idx="282">
                  <c:v>98.605728965614105</c:v>
                </c:pt>
                <c:pt idx="283">
                  <c:v>98.612043824668831</c:v>
                </c:pt>
                <c:pt idx="284">
                  <c:v>98.618219355041902</c:v>
                </c:pt>
                <c:pt idx="285">
                  <c:v>98.624258627230759</c:v>
                </c:pt>
                <c:pt idx="286">
                  <c:v>98.630164644222901</c:v>
                </c:pt>
                <c:pt idx="287">
                  <c:v>98.635940342973328</c:v>
                </c:pt>
                <c:pt idx="288">
                  <c:v>98.641588595849939</c:v>
                </c:pt>
                <c:pt idx="289">
                  <c:v>98.647112212047659</c:v>
                </c:pt>
                <c:pt idx="290">
                  <c:v>98.652513938971808</c:v>
                </c:pt>
                <c:pt idx="291">
                  <c:v>98.657796463591453</c:v>
                </c:pt>
                <c:pt idx="292">
                  <c:v>98.662962413763381</c:v>
                </c:pt>
                <c:pt idx="293">
                  <c:v>98.668014359527291</c:v>
                </c:pt>
                <c:pt idx="294">
                  <c:v>98.672954814372844</c:v>
                </c:pt>
                <c:pt idx="295">
                  <c:v>98.677786236479193</c:v>
                </c:pt>
                <c:pt idx="296">
                  <c:v>98.682511029927483</c:v>
                </c:pt>
                <c:pt idx="297">
                  <c:v>98.68713154588707</c:v>
                </c:pt>
                <c:pt idx="298">
                  <c:v>98.691650083775812</c:v>
                </c:pt>
                <c:pt idx="299">
                  <c:v>98.696068892395175</c:v>
                </c:pt>
                <c:pt idx="300">
                  <c:v>98.700390171040624</c:v>
                </c:pt>
                <c:pt idx="301">
                  <c:v>98.704616070587747</c:v>
                </c:pt>
                <c:pt idx="302">
                  <c:v>98.708748694554785</c:v>
                </c:pt>
                <c:pt idx="303">
                  <c:v>98.712790100141987</c:v>
                </c:pt>
                <c:pt idx="304">
                  <c:v>98.716742299248253</c:v>
                </c:pt>
                <c:pt idx="305">
                  <c:v>98.720607259465652</c:v>
                </c:pt>
                <c:pt idx="306">
                  <c:v>98.724386905052228</c:v>
                </c:pt>
                <c:pt idx="307">
                  <c:v>98.728083117883571</c:v>
                </c:pt>
                <c:pt idx="308">
                  <c:v>98.731697738383616</c:v>
                </c:pt>
                <c:pt idx="309">
                  <c:v>98.73523256643513</c:v>
                </c:pt>
                <c:pt idx="310">
                  <c:v>98.738689362270279</c:v>
                </c:pt>
                <c:pt idx="311">
                  <c:v>98.742069847341781</c:v>
                </c:pt>
                <c:pt idx="312">
                  <c:v>98.745375705174993</c:v>
                </c:pt>
                <c:pt idx="313">
                  <c:v>98.748608582201371</c:v>
                </c:pt>
                <c:pt idx="314">
                  <c:v>98.75177008857375</c:v>
                </c:pt>
                <c:pt idx="315">
                  <c:v>98.754861798963745</c:v>
                </c:pt>
                <c:pt idx="316">
                  <c:v>98.757885253341726</c:v>
                </c:pt>
                <c:pt idx="317">
                  <c:v>98.760841957739757</c:v>
                </c:pt>
                <c:pt idx="318">
                  <c:v>98.763733384997792</c:v>
                </c:pt>
                <c:pt idx="319">
                  <c:v>98.76656097549359</c:v>
                </c:pt>
                <c:pt idx="320">
                  <c:v>98.769326137856595</c:v>
                </c:pt>
                <c:pt idx="321">
                  <c:v>98.772030249666258</c:v>
                </c:pt>
                <c:pt idx="322">
                  <c:v>98.77467465813497</c:v>
                </c:pt>
                <c:pt idx="323">
                  <c:v>98.777260680776138</c:v>
                </c:pt>
                <c:pt idx="324">
                  <c:v>98.779789606057548</c:v>
                </c:pt>
                <c:pt idx="325">
                  <c:v>98.78226269404044</c:v>
                </c:pt>
                <c:pt idx="326">
                  <c:v>98.784681177004614</c:v>
                </c:pt>
                <c:pt idx="327">
                  <c:v>98.787046260059739</c:v>
                </c:pt>
                <c:pt idx="328">
                  <c:v>98.789359121743331</c:v>
                </c:pt>
                <c:pt idx="329">
                  <c:v>98.791620914605659</c:v>
                </c:pt>
                <c:pt idx="330">
                  <c:v>98.793832765781673</c:v>
                </c:pt>
                <c:pt idx="331">
                  <c:v>98.795995777550573</c:v>
                </c:pt>
                <c:pt idx="332">
                  <c:v>98.798111027882968</c:v>
                </c:pt>
                <c:pt idx="333">
                  <c:v>98.800179570976056</c:v>
                </c:pt>
                <c:pt idx="334">
                  <c:v>98.802202437777098</c:v>
                </c:pt>
                <c:pt idx="335">
                  <c:v>98.804180636495403</c:v>
                </c:pt>
                <c:pt idx="336">
                  <c:v>98.806115153103022</c:v>
                </c:pt>
                <c:pt idx="337">
                  <c:v>98.808006951824467</c:v>
                </c:pt>
                <c:pt idx="338">
                  <c:v>98.80985697561573</c:v>
                </c:pt>
                <c:pt idx="339">
                  <c:v>98.811666146632717</c:v>
                </c:pt>
                <c:pt idx="340">
                  <c:v>98.813435366689433</c:v>
                </c:pt>
                <c:pt idx="341">
                  <c:v>98.815165517706077</c:v>
                </c:pt>
                <c:pt idx="342">
                  <c:v>98.816857462147297</c:v>
                </c:pt>
                <c:pt idx="343">
                  <c:v>98.818512043450852</c:v>
                </c:pt>
                <c:pt idx="344">
                  <c:v>98.82013008644681</c:v>
                </c:pt>
                <c:pt idx="345">
                  <c:v>98.821712397767541</c:v>
                </c:pt>
                <c:pt idx="346">
                  <c:v>98.823259766248739</c:v>
                </c:pt>
                <c:pt idx="347">
                  <c:v>98.82477296332155</c:v>
                </c:pt>
                <c:pt idx="348">
                  <c:v>98.826252743396168</c:v>
                </c:pt>
                <c:pt idx="349">
                  <c:v>98.827699844236932</c:v>
                </c:pt>
                <c:pt idx="350">
                  <c:v>98.82911498732922</c:v>
                </c:pt>
                <c:pt idx="351">
                  <c:v>98.830498878238231</c:v>
                </c:pt>
                <c:pt idx="352">
                  <c:v>98.831852206959923</c:v>
                </c:pt>
                <c:pt idx="353">
                  <c:v>98.833175648264202</c:v>
                </c:pt>
                <c:pt idx="354">
                  <c:v>98.834469862030545</c:v>
                </c:pt>
                <c:pt idx="355">
                  <c:v>98.835735493576294</c:v>
                </c:pt>
                <c:pt idx="356">
                  <c:v>98.836973173977682</c:v>
                </c:pt>
                <c:pt idx="357">
                  <c:v>98.838183520383808</c:v>
                </c:pt>
                <c:pt idx="358">
                  <c:v>98.839367136323716</c:v>
                </c:pt>
                <c:pt idx="359">
                  <c:v>98.840524612006689</c:v>
                </c:pt>
                <c:pt idx="360">
                  <c:v>98.841656524615942</c:v>
                </c:pt>
                <c:pt idx="361">
                  <c:v>98.842763438595895</c:v>
                </c:pt>
                <c:pt idx="362">
                  <c:v>98.843845905933051</c:v>
                </c:pt>
                <c:pt idx="363">
                  <c:v>98.844904466430734</c:v>
                </c:pt>
                <c:pt idx="364">
                  <c:v>98.845939647977772</c:v>
                </c:pt>
                <c:pt idx="365">
                  <c:v>98.846951966811275</c:v>
                </c:pt>
                <c:pt idx="366">
                  <c:v>98.847941927773576</c:v>
                </c:pt>
                <c:pt idx="367">
                  <c:v>98.84891002456358</c:v>
                </c:pt>
                <c:pt idx="368">
                  <c:v>98.849856739982556</c:v>
                </c:pt>
                <c:pt idx="369">
                  <c:v>98.850782546174486</c:v>
                </c:pt>
                <c:pt idx="370">
                  <c:v>98.851687904861151</c:v>
                </c:pt>
                <c:pt idx="371">
                  <c:v>98.852573267572055</c:v>
                </c:pt>
                <c:pt idx="372">
                  <c:v>98.853439075869233</c:v>
                </c:pt>
                <c:pt idx="373">
                  <c:v>98.854285761567112</c:v>
                </c:pt>
                <c:pt idx="374">
                  <c:v>98.855113746947623</c:v>
                </c:pt>
                <c:pt idx="375">
                  <c:v>98.855923444970429</c:v>
                </c:pt>
                <c:pt idx="376">
                  <c:v>98.856715259478619</c:v>
                </c:pt>
                <c:pt idx="377">
                  <c:v>98.857489585399861</c:v>
                </c:pt>
                <c:pt idx="378">
                  <c:v>98.858246808943093</c:v>
                </c:pt>
                <c:pt idx="379">
                  <c:v>98.858987307790869</c:v>
                </c:pt>
                <c:pt idx="380">
                  <c:v>98.859711451287509</c:v>
                </c:pt>
                <c:pt idx="381">
                  <c:v>98.860419600623104</c:v>
                </c:pt>
                <c:pt idx="382">
                  <c:v>98.861112109013391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'insulation effcet'!$C$2</c:f>
              <c:strCache>
                <c:ptCount val="1"/>
                <c:pt idx="0">
                  <c:v>1mm</c:v>
                </c:pt>
              </c:strCache>
            </c:strRef>
          </c:tx>
          <c:marker>
            <c:symbol val="none"/>
          </c:marker>
          <c:xVal>
            <c:numRef>
              <c:f>'insulation effcet'!$A$3:$A$385</c:f>
              <c:numCache>
                <c:formatCode>General</c:formatCode>
                <c:ptCount val="383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'insulation effcet'!$C$3:$C$385</c:f>
              <c:numCache>
                <c:formatCode>General</c:formatCode>
                <c:ptCount val="383"/>
                <c:pt idx="0">
                  <c:v>20</c:v>
                </c:pt>
                <c:pt idx="1">
                  <c:v>21.454542938851258</c:v>
                </c:pt>
                <c:pt idx="2">
                  <c:v>21.742649464309707</c:v>
                </c:pt>
                <c:pt idx="3">
                  <c:v>22.029003542847668</c:v>
                </c:pt>
                <c:pt idx="4">
                  <c:v>22.314653125083982</c:v>
                </c:pt>
                <c:pt idx="5">
                  <c:v>22.599497867643418</c:v>
                </c:pt>
                <c:pt idx="6">
                  <c:v>22.883536599108737</c:v>
                </c:pt>
                <c:pt idx="7">
                  <c:v>23.16676687528658</c:v>
                </c:pt>
                <c:pt idx="8">
                  <c:v>23.44918666313961</c:v>
                </c:pt>
                <c:pt idx="9">
                  <c:v>23.730794247279171</c:v>
                </c:pt>
                <c:pt idx="10">
                  <c:v>24.011588183911957</c:v>
                </c:pt>
                <c:pt idx="11">
                  <c:v>24.291567264307425</c:v>
                </c:pt>
                <c:pt idx="12">
                  <c:v>24.570730485583194</c:v>
                </c:pt>
                <c:pt idx="13">
                  <c:v>24.849077026910951</c:v>
                </c:pt>
                <c:pt idx="14">
                  <c:v>25.126606229838821</c:v>
                </c:pt>
                <c:pt idx="15">
                  <c:v>25.403317581802547</c:v>
                </c:pt>
                <c:pt idx="16">
                  <c:v>25.679210702149611</c:v>
                </c:pt>
                <c:pt idx="17">
                  <c:v>25.95428533017353</c:v>
                </c:pt>
                <c:pt idx="18">
                  <c:v>26.228541314777541</c:v>
                </c:pt>
                <c:pt idx="19">
                  <c:v>26.501978605474513</c:v>
                </c:pt>
                <c:pt idx="20">
                  <c:v>26.774597244494263</c:v>
                </c:pt>
                <c:pt idx="21">
                  <c:v>27.046397359817288</c:v>
                </c:pt>
                <c:pt idx="22">
                  <c:v>27.317379158990132</c:v>
                </c:pt>
                <c:pt idx="23">
                  <c:v>27.587542923605415</c:v>
                </c:pt>
                <c:pt idx="24">
                  <c:v>27.85688900435099</c:v>
                </c:pt>
                <c:pt idx="25">
                  <c:v>28.125417816549636</c:v>
                </c:pt>
                <c:pt idx="26">
                  <c:v>28.393129836124128</c:v>
                </c:pt>
                <c:pt idx="27">
                  <c:v>28.660025595933107</c:v>
                </c:pt>
                <c:pt idx="28">
                  <c:v>28.926105682431913</c:v>
                </c:pt>
                <c:pt idx="29">
                  <c:v>29.191370732619575</c:v>
                </c:pt>
                <c:pt idx="30">
                  <c:v>30.513624225715724</c:v>
                </c:pt>
                <c:pt idx="31">
                  <c:v>31.820145087452069</c:v>
                </c:pt>
                <c:pt idx="32">
                  <c:v>33.10617844665385</c:v>
                </c:pt>
                <c:pt idx="33">
                  <c:v>34.371948413211307</c:v>
                </c:pt>
                <c:pt idx="34">
                  <c:v>35.617599718865677</c:v>
                </c:pt>
                <c:pt idx="35">
                  <c:v>36.843292718836913</c:v>
                </c:pt>
                <c:pt idx="36">
                  <c:v>38.049198917225532</c:v>
                </c:pt>
                <c:pt idx="37">
                  <c:v>39.235499107709344</c:v>
                </c:pt>
                <c:pt idx="38">
                  <c:v>40.402381849594171</c:v>
                </c:pt>
                <c:pt idx="39">
                  <c:v>41.550042225241683</c:v>
                </c:pt>
                <c:pt idx="40">
                  <c:v>42.678680810186322</c:v>
                </c:pt>
                <c:pt idx="41">
                  <c:v>43.788502807934421</c:v>
                </c:pt>
                <c:pt idx="42">
                  <c:v>44.879717314539853</c:v>
                </c:pt>
                <c:pt idx="43">
                  <c:v>45.952536687038233</c:v>
                </c:pt>
                <c:pt idx="44">
                  <c:v>47.007175996134578</c:v>
                </c:pt>
                <c:pt idx="45">
                  <c:v>48.043852548072124</c:v>
                </c:pt>
                <c:pt idx="46">
                  <c:v>49.062785463927916</c:v>
                </c:pt>
                <c:pt idx="47">
                  <c:v>50.064195307051044</c:v>
                </c:pt>
                <c:pt idx="48">
                  <c:v>51.048303751226626</c:v>
                </c:pt>
                <c:pt idx="49">
                  <c:v>52.015333283579423</c:v>
                </c:pt>
                <c:pt idx="50">
                  <c:v>52.965506937340386</c:v>
                </c:pt>
                <c:pt idx="51">
                  <c:v>53.89904805046973</c:v>
                </c:pt>
                <c:pt idx="52">
                  <c:v>54.816180046819177</c:v>
                </c:pt>
                <c:pt idx="53">
                  <c:v>55.717126237066772</c:v>
                </c:pt>
                <c:pt idx="54">
                  <c:v>56.60210963710162</c:v>
                </c:pt>
                <c:pt idx="55">
                  <c:v>57.471352801896295</c:v>
                </c:pt>
                <c:pt idx="56">
                  <c:v>58.325077673199317</c:v>
                </c:pt>
                <c:pt idx="57">
                  <c:v>59.163505439622767</c:v>
                </c:pt>
                <c:pt idx="58">
                  <c:v>59.98685640790076</c:v>
                </c:pt>
                <c:pt idx="59">
                  <c:v>60.795349884261718</c:v>
                </c:pt>
                <c:pt idx="60">
                  <c:v>61.589204064997169</c:v>
                </c:pt>
                <c:pt idx="61">
                  <c:v>62.368635935427342</c:v>
                </c:pt>
                <c:pt idx="62">
                  <c:v>63.133861176563109</c:v>
                </c:pt>
                <c:pt idx="63">
                  <c:v>63.885094078847949</c:v>
                </c:pt>
                <c:pt idx="64">
                  <c:v>64.622547462435307</c:v>
                </c:pt>
                <c:pt idx="65">
                  <c:v>65.346432603517798</c:v>
                </c:pt>
                <c:pt idx="66">
                  <c:v>66.056959166277494</c:v>
                </c:pt>
                <c:pt idx="67">
                  <c:v>66.754335140071262</c:v>
                </c:pt>
                <c:pt idx="68">
                  <c:v>67.438766781504569</c:v>
                </c:pt>
                <c:pt idx="69">
                  <c:v>68.110458561080648</c:v>
                </c:pt>
                <c:pt idx="70">
                  <c:v>68.769613114141293</c:v>
                </c:pt>
                <c:pt idx="71">
                  <c:v>69.416431195841341</c:v>
                </c:pt>
                <c:pt idx="72">
                  <c:v>70.051111639920876</c:v>
                </c:pt>
                <c:pt idx="73">
                  <c:v>70.673851321059161</c:v>
                </c:pt>
                <c:pt idx="74">
                  <c:v>71.284845120611322</c:v>
                </c:pt>
                <c:pt idx="75">
                  <c:v>71.884285895543997</c:v>
                </c:pt>
                <c:pt idx="76">
                  <c:v>72.47236445039978</c:v>
                </c:pt>
                <c:pt idx="77">
                  <c:v>73.049269512132113</c:v>
                </c:pt>
                <c:pt idx="78">
                  <c:v>73.615187707662898</c:v>
                </c:pt>
                <c:pt idx="79">
                  <c:v>74.170303544024677</c:v>
                </c:pt>
                <c:pt idx="80">
                  <c:v>74.714799390957765</c:v>
                </c:pt>
                <c:pt idx="81">
                  <c:v>75.248855465840265</c:v>
                </c:pt>
                <c:pt idx="82">
                  <c:v>75.772649820835952</c:v>
                </c:pt>
                <c:pt idx="83">
                  <c:v>76.286358332151224</c:v>
                </c:pt>
                <c:pt idx="84">
                  <c:v>76.790154691298014</c:v>
                </c:pt>
                <c:pt idx="85">
                  <c:v>77.284210398264747</c:v>
                </c:pt>
                <c:pt idx="86">
                  <c:v>77.768694756502271</c:v>
                </c:pt>
                <c:pt idx="87">
                  <c:v>78.24377486963607</c:v>
                </c:pt>
                <c:pt idx="88">
                  <c:v>78.709615639819916</c:v>
                </c:pt>
                <c:pt idx="89">
                  <c:v>79.166379767650227</c:v>
                </c:pt>
                <c:pt idx="90">
                  <c:v>79.614227753563569</c:v>
                </c:pt>
                <c:pt idx="91">
                  <c:v>80.053317900643137</c:v>
                </c:pt>
                <c:pt idx="92">
                  <c:v>80.483806318763087</c:v>
                </c:pt>
                <c:pt idx="93">
                  <c:v>80.905846930002454</c:v>
                </c:pt>
                <c:pt idx="94">
                  <c:v>81.31959147526311</c:v>
                </c:pt>
                <c:pt idx="95">
                  <c:v>81.725189522028657</c:v>
                </c:pt>
                <c:pt idx="96">
                  <c:v>82.122788473203727</c:v>
                </c:pt>
                <c:pt idx="97">
                  <c:v>82.512533576975443</c:v>
                </c:pt>
                <c:pt idx="98">
                  <c:v>82.894567937640787</c:v>
                </c:pt>
                <c:pt idx="99">
                  <c:v>83.269032527346042</c:v>
                </c:pt>
                <c:pt idx="100">
                  <c:v>83.636066198686223</c:v>
                </c:pt>
                <c:pt idx="101">
                  <c:v>83.995805698114424</c:v>
                </c:pt>
                <c:pt idx="102">
                  <c:v>84.348385680112969</c:v>
                </c:pt>
                <c:pt idx="103">
                  <c:v>84.693938722079793</c:v>
                </c:pt>
                <c:pt idx="104">
                  <c:v>85.032595339885432</c:v>
                </c:pt>
                <c:pt idx="105">
                  <c:v>85.364484004057644</c:v>
                </c:pt>
                <c:pt idx="106">
                  <c:v>85.689731156552</c:v>
                </c:pt>
                <c:pt idx="107">
                  <c:v>86.008461228068811</c:v>
                </c:pt>
                <c:pt idx="108">
                  <c:v>86.320796655877828</c:v>
                </c:pt>
                <c:pt idx="109">
                  <c:v>86.626857902113841</c:v>
                </c:pt>
                <c:pt idx="110">
                  <c:v>86.926763472507645</c:v>
                </c:pt>
                <c:pt idx="111">
                  <c:v>87.220629935518261</c:v>
                </c:pt>
                <c:pt idx="112">
                  <c:v>87.508571941833566</c:v>
                </c:pt>
                <c:pt idx="113">
                  <c:v>87.79070224420775</c:v>
                </c:pt>
                <c:pt idx="114">
                  <c:v>88.067131717605406</c:v>
                </c:pt>
                <c:pt idx="115">
                  <c:v>88.337969379623175</c:v>
                </c:pt>
                <c:pt idx="116">
                  <c:v>88.603322411160988</c:v>
                </c:pt>
                <c:pt idx="117">
                  <c:v>88.863296177316272</c:v>
                </c:pt>
                <c:pt idx="118">
                  <c:v>89.117994248475384</c:v>
                </c:pt>
                <c:pt idx="119">
                  <c:v>89.367518421577898</c:v>
                </c:pt>
                <c:pt idx="120">
                  <c:v>89.611968741530021</c:v>
                </c:pt>
                <c:pt idx="121">
                  <c:v>89.851443522744901</c:v>
                </c:pt>
                <c:pt idx="122">
                  <c:v>90.086039370788171</c:v>
                </c:pt>
                <c:pt idx="123">
                  <c:v>90.315851204108284</c:v>
                </c:pt>
                <c:pt idx="124">
                  <c:v>90.540972275832019</c:v>
                </c:pt>
                <c:pt idx="125">
                  <c:v>90.761494195606417</c:v>
                </c:pt>
                <c:pt idx="126">
                  <c:v>90.977506951469465</c:v>
                </c:pt>
                <c:pt idx="127">
                  <c:v>91.189098931732374</c:v>
                </c:pt>
                <c:pt idx="128">
                  <c:v>91.396356946857381</c:v>
                </c:pt>
                <c:pt idx="129">
                  <c:v>91.5993662513158</c:v>
                </c:pt>
                <c:pt idx="130">
                  <c:v>91.798210565411509</c:v>
                </c:pt>
                <c:pt idx="131">
                  <c:v>91.992972097056295</c:v>
                </c:pt>
                <c:pt idx="132">
                  <c:v>92.18373156348369</c:v>
                </c:pt>
                <c:pt idx="133">
                  <c:v>92.370568212888998</c:v>
                </c:pt>
                <c:pt idx="134">
                  <c:v>92.553559845983742</c:v>
                </c:pt>
                <c:pt idx="135">
                  <c:v>92.732782837453342</c:v>
                </c:pt>
                <c:pt idx="136">
                  <c:v>92.908312157307634</c:v>
                </c:pt>
                <c:pt idx="137">
                  <c:v>93.080221392114296</c:v>
                </c:pt>
                <c:pt idx="138">
                  <c:v>93.248582766105827</c:v>
                </c:pt>
                <c:pt idx="139">
                  <c:v>93.413467162151505</c:v>
                </c:pt>
                <c:pt idx="140">
                  <c:v>93.57494414258592</c:v>
                </c:pt>
                <c:pt idx="141">
                  <c:v>93.733081969886555</c:v>
                </c:pt>
                <c:pt idx="142">
                  <c:v>93.887947627193242</c:v>
                </c:pt>
                <c:pt idx="143">
                  <c:v>94.039606838662635</c:v>
                </c:pt>
                <c:pt idx="144">
                  <c:v>94.188124089651708</c:v>
                </c:pt>
                <c:pt idx="145">
                  <c:v>94.333562646724374</c:v>
                </c:pt>
                <c:pt idx="146">
                  <c:v>94.475984577475799</c:v>
                </c:pt>
                <c:pt idx="147">
                  <c:v>94.615450770169645</c:v>
                </c:pt>
                <c:pt idx="148">
                  <c:v>94.752020953183575</c:v>
                </c:pt>
                <c:pt idx="149">
                  <c:v>94.885753714258897</c:v>
                </c:pt>
                <c:pt idx="150">
                  <c:v>95.01670651955051</c:v>
                </c:pt>
                <c:pt idx="151">
                  <c:v>95.144935732473755</c:v>
                </c:pt>
                <c:pt idx="152">
                  <c:v>95.270496632345001</c:v>
                </c:pt>
                <c:pt idx="153">
                  <c:v>95.393443432813143</c:v>
                </c:pt>
                <c:pt idx="154">
                  <c:v>95.513829300079578</c:v>
                </c:pt>
                <c:pt idx="155">
                  <c:v>95.631706370904396</c:v>
                </c:pt>
                <c:pt idx="156">
                  <c:v>95.747125770396877</c:v>
                </c:pt>
                <c:pt idx="157">
                  <c:v>95.860137629588579</c:v>
                </c:pt>
                <c:pt idx="158">
                  <c:v>95.970791102787729</c:v>
                </c:pt>
                <c:pt idx="159">
                  <c:v>96.079134384713527</c:v>
                </c:pt>
                <c:pt idx="160">
                  <c:v>96.185214727409686</c:v>
                </c:pt>
                <c:pt idx="161">
                  <c:v>96.289078456936238</c:v>
                </c:pt>
                <c:pt idx="162">
                  <c:v>96.390770989839197</c:v>
                </c:pt>
                <c:pt idx="163">
                  <c:v>96.490336849397792</c:v>
                </c:pt>
                <c:pt idx="164">
                  <c:v>96.58781968164908</c:v>
                </c:pt>
                <c:pt idx="165">
                  <c:v>96.683262271189932</c:v>
                </c:pt>
                <c:pt idx="166">
                  <c:v>96.776706556756736</c:v>
                </c:pt>
                <c:pt idx="167">
                  <c:v>96.868193646583023</c:v>
                </c:pt>
                <c:pt idx="168">
                  <c:v>96.95776383353568</c:v>
                </c:pt>
                <c:pt idx="169">
                  <c:v>97.045456610030286</c:v>
                </c:pt>
                <c:pt idx="170">
                  <c:v>97.131310682726493</c:v>
                </c:pt>
                <c:pt idx="171">
                  <c:v>97.215363987004196</c:v>
                </c:pt>
                <c:pt idx="172">
                  <c:v>97.297653701221719</c:v>
                </c:pt>
                <c:pt idx="173">
                  <c:v>97.378216260757071</c:v>
                </c:pt>
                <c:pt idx="174">
                  <c:v>97.457087371833438</c:v>
                </c:pt>
                <c:pt idx="175">
                  <c:v>97.534302025130486</c:v>
                </c:pt>
                <c:pt idx="176">
                  <c:v>97.609894509182681</c:v>
                </c:pt>
                <c:pt idx="177">
                  <c:v>97.683898423566319</c:v>
                </c:pt>
                <c:pt idx="178">
                  <c:v>97.7563466918768</c:v>
                </c:pt>
                <c:pt idx="179">
                  <c:v>97.827271574497829</c:v>
                </c:pt>
                <c:pt idx="180">
                  <c:v>97.896704681164309</c:v>
                </c:pt>
                <c:pt idx="181">
                  <c:v>97.964676983320771</c:v>
                </c:pt>
                <c:pt idx="182">
                  <c:v>98.031218826277112</c:v>
                </c:pt>
                <c:pt idx="183">
                  <c:v>98.09635994116374</c:v>
                </c:pt>
                <c:pt idx="184">
                  <c:v>98.160129456687883</c:v>
                </c:pt>
                <c:pt idx="185">
                  <c:v>98.22255591069333</c:v>
                </c:pt>
                <c:pt idx="186">
                  <c:v>98.283667261525395</c:v>
                </c:pt>
                <c:pt idx="187">
                  <c:v>98.343490899203459</c:v>
                </c:pt>
                <c:pt idx="188">
                  <c:v>98.402053656403083</c:v>
                </c:pt>
                <c:pt idx="189">
                  <c:v>98.45938181924987</c:v>
                </c:pt>
                <c:pt idx="190">
                  <c:v>98.515501137927274</c:v>
                </c:pt>
                <c:pt idx="191">
                  <c:v>98.570436837100615</c:v>
                </c:pt>
                <c:pt idx="192">
                  <c:v>98.624213626159474</c:v>
                </c:pt>
                <c:pt idx="193">
                  <c:v>98.67685570928073</c:v>
                </c:pt>
                <c:pt idx="194">
                  <c:v>98.728386795314563</c:v>
                </c:pt>
                <c:pt idx="195">
                  <c:v>98.778830107495637</c:v>
                </c:pt>
                <c:pt idx="196">
                  <c:v>98.828208392981722</c:v>
                </c:pt>
                <c:pt idx="197">
                  <c:v>98.876543932222191</c:v>
                </c:pt>
                <c:pt idx="198">
                  <c:v>98.923858548158549</c:v>
                </c:pt>
                <c:pt idx="199">
                  <c:v>98.97017361525937</c:v>
                </c:pt>
                <c:pt idx="200">
                  <c:v>99.01551006839189</c:v>
                </c:pt>
                <c:pt idx="201">
                  <c:v>99.059888411532654</c:v>
                </c:pt>
                <c:pt idx="202">
                  <c:v>99.103328726319432</c:v>
                </c:pt>
                <c:pt idx="203">
                  <c:v>99.145850680446699</c:v>
                </c:pt>
                <c:pt idx="204">
                  <c:v>99.18747353590706</c:v>
                </c:pt>
                <c:pt idx="205">
                  <c:v>99.228216157080766</c:v>
                </c:pt>
                <c:pt idx="206">
                  <c:v>99.268097018675761</c:v>
                </c:pt>
                <c:pt idx="207">
                  <c:v>99.307134213520314</c:v>
                </c:pt>
                <c:pt idx="208">
                  <c:v>99.345345460210723</c:v>
                </c:pt>
                <c:pt idx="209">
                  <c:v>99.382748110616106</c:v>
                </c:pt>
                <c:pt idx="210">
                  <c:v>99.419359157242653</c:v>
                </c:pt>
                <c:pt idx="211">
                  <c:v>99.455195240459531</c:v>
                </c:pt>
                <c:pt idx="212">
                  <c:v>99.490272655588555</c:v>
                </c:pt>
                <c:pt idx="213">
                  <c:v>99.524607359859885</c:v>
                </c:pt>
                <c:pt idx="214">
                  <c:v>99.558214979235856</c:v>
                </c:pt>
                <c:pt idx="215">
                  <c:v>99.591110815105154</c:v>
                </c:pt>
                <c:pt idx="216">
                  <c:v>99.623309850849324</c:v>
                </c:pt>
                <c:pt idx="217">
                  <c:v>99.654826758283932</c:v>
                </c:pt>
                <c:pt idx="218">
                  <c:v>99.68567590397619</c:v>
                </c:pt>
                <c:pt idx="219">
                  <c:v>99.715871355441379</c:v>
                </c:pt>
                <c:pt idx="220">
                  <c:v>99.745426887219907</c:v>
                </c:pt>
                <c:pt idx="221">
                  <c:v>99.77435598683708</c:v>
                </c:pt>
                <c:pt idx="222">
                  <c:v>99.802671860647706</c:v>
                </c:pt>
                <c:pt idx="223">
                  <c:v>99.830387439567303</c:v>
                </c:pt>
                <c:pt idx="224">
                  <c:v>99.857515384691993</c:v>
                </c:pt>
                <c:pt idx="225">
                  <c:v>99.884068092809002</c:v>
                </c:pt>
                <c:pt idx="226">
                  <c:v>99.910057701799659</c:v>
                </c:pt>
                <c:pt idx="227">
                  <c:v>99.935496095936713</c:v>
                </c:pt>
                <c:pt idx="228">
                  <c:v>99.960394911077969</c:v>
                </c:pt>
                <c:pt idx="229">
                  <c:v>99.984765539757944</c:v>
                </c:pt>
                <c:pt idx="230">
                  <c:v>100.00861913617943</c:v>
                </c:pt>
                <c:pt idx="231">
                  <c:v>100.0319666211067</c:v>
                </c:pt>
                <c:pt idx="232">
                  <c:v>100.05481868666222</c:v>
                </c:pt>
                <c:pt idx="233">
                  <c:v>100.07718580102842</c:v>
                </c:pt>
                <c:pt idx="234">
                  <c:v>100.0990782130565</c:v>
                </c:pt>
                <c:pt idx="235">
                  <c:v>100.1205059567837</c:v>
                </c:pt>
                <c:pt idx="236">
                  <c:v>100.1414788558609</c:v>
                </c:pt>
                <c:pt idx="237">
                  <c:v>100.16200652789206</c:v>
                </c:pt>
                <c:pt idx="238">
                  <c:v>100.18209838868725</c:v>
                </c:pt>
                <c:pt idx="239">
                  <c:v>100.20176365643067</c:v>
                </c:pt>
                <c:pt idx="240">
                  <c:v>100.22101135576547</c:v>
                </c:pt>
                <c:pt idx="241">
                  <c:v>100.23985032179675</c:v>
                </c:pt>
                <c:pt idx="242">
                  <c:v>100.25828920401432</c:v>
                </c:pt>
                <c:pt idx="243">
                  <c:v>100.27633647013666</c:v>
                </c:pt>
                <c:pt idx="244">
                  <c:v>100.29400040987771</c:v>
                </c:pt>
                <c:pt idx="245">
                  <c:v>100.31128913863782</c:v>
                </c:pt>
                <c:pt idx="246">
                  <c:v>100.3282106011202</c:v>
                </c:pt>
                <c:pt idx="247">
                  <c:v>100.34477257487458</c:v>
                </c:pt>
                <c:pt idx="248">
                  <c:v>100.36098267376916</c:v>
                </c:pt>
                <c:pt idx="249">
                  <c:v>100.37684835139231</c:v>
                </c:pt>
                <c:pt idx="250">
                  <c:v>100.39237690438551</c:v>
                </c:pt>
                <c:pt idx="251">
                  <c:v>100.40757547570861</c:v>
                </c:pt>
                <c:pt idx="252">
                  <c:v>100.42245105783883</c:v>
                </c:pt>
                <c:pt idx="253">
                  <c:v>100.43701049590481</c:v>
                </c:pt>
                <c:pt idx="254">
                  <c:v>100.45126049075689</c:v>
                </c:pt>
                <c:pt idx="255">
                  <c:v>100.46520760197485</c:v>
                </c:pt>
                <c:pt idx="256">
                  <c:v>100.4788582508144</c:v>
                </c:pt>
                <c:pt idx="257">
                  <c:v>100.49221872309353</c:v>
                </c:pt>
                <c:pt idx="258">
                  <c:v>100.50529517201991</c:v>
                </c:pt>
                <c:pt idx="259">
                  <c:v>100.51809362096051</c:v>
                </c:pt>
                <c:pt idx="260">
                  <c:v>100.53061996615457</c:v>
                </c:pt>
                <c:pt idx="261">
                  <c:v>100.54287997937098</c:v>
                </c:pt>
                <c:pt idx="262">
                  <c:v>100.5548793105112</c:v>
                </c:pt>
                <c:pt idx="263">
                  <c:v>100.56662349015883</c:v>
                </c:pt>
                <c:pt idx="264">
                  <c:v>100.57811793207682</c:v>
                </c:pt>
                <c:pt idx="265">
                  <c:v>100.58936793565331</c:v>
                </c:pt>
                <c:pt idx="266">
                  <c:v>100.60037868829725</c:v>
                </c:pt>
                <c:pt idx="267">
                  <c:v>100.61115526778468</c:v>
                </c:pt>
                <c:pt idx="268">
                  <c:v>100.62170264455669</c:v>
                </c:pt>
                <c:pt idx="269">
                  <c:v>100.63202568397004</c:v>
                </c:pt>
                <c:pt idx="270">
                  <c:v>100.64212914850133</c:v>
                </c:pt>
                <c:pt idx="271">
                  <c:v>100.65201769990567</c:v>
                </c:pt>
                <c:pt idx="272">
                  <c:v>100.66169590133082</c:v>
                </c:pt>
                <c:pt idx="273">
                  <c:v>100.67116821938754</c:v>
                </c:pt>
                <c:pt idx="274">
                  <c:v>100.68043902617721</c:v>
                </c:pt>
                <c:pt idx="275">
                  <c:v>100.6895126012774</c:v>
                </c:pt>
                <c:pt idx="276">
                  <c:v>100.69839313368637</c:v>
                </c:pt>
                <c:pt idx="277">
                  <c:v>100.70708472372729</c:v>
                </c:pt>
                <c:pt idx="278">
                  <c:v>100.71559138491295</c:v>
                </c:pt>
                <c:pt idx="279">
                  <c:v>100.72391704577174</c:v>
                </c:pt>
                <c:pt idx="280">
                  <c:v>100.73206555163578</c:v>
                </c:pt>
                <c:pt idx="281">
                  <c:v>100.74004066639193</c:v>
                </c:pt>
                <c:pt idx="282">
                  <c:v>100.7478460741963</c:v>
                </c:pt>
                <c:pt idx="283">
                  <c:v>100.75548538115324</c:v>
                </c:pt>
                <c:pt idx="284">
                  <c:v>100.76296211695927</c:v>
                </c:pt>
                <c:pt idx="285">
                  <c:v>100.7702797365129</c:v>
                </c:pt>
                <c:pt idx="286">
                  <c:v>100.77744162149085</c:v>
                </c:pt>
                <c:pt idx="287">
                  <c:v>100.78445108189145</c:v>
                </c:pt>
                <c:pt idx="288">
                  <c:v>100.79131135754585</c:v>
                </c:pt>
                <c:pt idx="289">
                  <c:v>100.79802561959775</c:v>
                </c:pt>
                <c:pt idx="290">
                  <c:v>100.80459697195218</c:v>
                </c:pt>
                <c:pt idx="291">
                  <c:v>100.8110284526941</c:v>
                </c:pt>
                <c:pt idx="292">
                  <c:v>100.81732303547734</c:v>
                </c:pt>
                <c:pt idx="293">
                  <c:v>100.82348363088452</c:v>
                </c:pt>
                <c:pt idx="294">
                  <c:v>100.82951308775856</c:v>
                </c:pt>
                <c:pt idx="295">
                  <c:v>100.83541419450627</c:v>
                </c:pt>
                <c:pt idx="296">
                  <c:v>100.84118968037481</c:v>
                </c:pt>
                <c:pt idx="297">
                  <c:v>100.84684221670128</c:v>
                </c:pt>
                <c:pt idx="298">
                  <c:v>100.85237441813624</c:v>
                </c:pt>
                <c:pt idx="299">
                  <c:v>100.85778884384158</c:v>
                </c:pt>
                <c:pt idx="300">
                  <c:v>100.86308799866326</c:v>
                </c:pt>
                <c:pt idx="301">
                  <c:v>100.86827433427955</c:v>
                </c:pt>
                <c:pt idx="302">
                  <c:v>100.87335025032505</c:v>
                </c:pt>
                <c:pt idx="303">
                  <c:v>100.87831809549127</c:v>
                </c:pt>
                <c:pt idx="304">
                  <c:v>100.88318016860407</c:v>
                </c:pt>
                <c:pt idx="305">
                  <c:v>100.88793871967846</c:v>
                </c:pt>
                <c:pt idx="306">
                  <c:v>100.89259595095125</c:v>
                </c:pt>
                <c:pt idx="307">
                  <c:v>100.89715401789205</c:v>
                </c:pt>
                <c:pt idx="308">
                  <c:v>100.901615030193</c:v>
                </c:pt>
                <c:pt idx="309">
                  <c:v>100.90598105273772</c:v>
                </c:pt>
                <c:pt idx="310">
                  <c:v>100.91025410654984</c:v>
                </c:pt>
                <c:pt idx="311">
                  <c:v>100.91443616972167</c:v>
                </c:pt>
                <c:pt idx="312">
                  <c:v>100.9185291783232</c:v>
                </c:pt>
                <c:pt idx="313">
                  <c:v>100.92253502729213</c:v>
                </c:pt>
                <c:pt idx="314">
                  <c:v>100.92645557130507</c:v>
                </c:pt>
                <c:pt idx="315">
                  <c:v>100.9302926256304</c:v>
                </c:pt>
                <c:pt idx="316">
                  <c:v>100.93404796696321</c:v>
                </c:pt>
                <c:pt idx="317">
                  <c:v>100.93772333424261</c:v>
                </c:pt>
                <c:pt idx="318">
                  <c:v>100.94132042945189</c:v>
                </c:pt>
                <c:pt idx="319">
                  <c:v>100.94484091840172</c:v>
                </c:pt>
                <c:pt idx="320">
                  <c:v>100.94828643149692</c:v>
                </c:pt>
                <c:pt idx="321">
                  <c:v>100.95165856448705</c:v>
                </c:pt>
                <c:pt idx="322">
                  <c:v>100.95495887920107</c:v>
                </c:pt>
                <c:pt idx="323">
                  <c:v>100.95818890426669</c:v>
                </c:pt>
                <c:pt idx="324">
                  <c:v>100.9613501358144</c:v>
                </c:pt>
                <c:pt idx="325">
                  <c:v>100.96444403816666</c:v>
                </c:pt>
                <c:pt idx="326">
                  <c:v>100.96747204451262</c:v>
                </c:pt>
                <c:pt idx="327">
                  <c:v>100.97043555756848</c:v>
                </c:pt>
                <c:pt idx="328">
                  <c:v>100.973335950224</c:v>
                </c:pt>
                <c:pt idx="329">
                  <c:v>100.97617456617533</c:v>
                </c:pt>
                <c:pt idx="330">
                  <c:v>100.97895272054446</c:v>
                </c:pt>
                <c:pt idx="331">
                  <c:v>100.98167170048555</c:v>
                </c:pt>
                <c:pt idx="332">
                  <c:v>100.98433276577853</c:v>
                </c:pt>
                <c:pt idx="333">
                  <c:v>100.98693714941011</c:v>
                </c:pt>
                <c:pt idx="334">
                  <c:v>100.98948605814246</c:v>
                </c:pt>
                <c:pt idx="335">
                  <c:v>100.99198067306993</c:v>
                </c:pt>
                <c:pt idx="336">
                  <c:v>100.99442215016401</c:v>
                </c:pt>
                <c:pt idx="337">
                  <c:v>100.99681162080668</c:v>
                </c:pt>
                <c:pt idx="338">
                  <c:v>100.99915019231257</c:v>
                </c:pt>
                <c:pt idx="339">
                  <c:v>101.00143894844</c:v>
                </c:pt>
                <c:pt idx="340">
                  <c:v>101.00367894989125</c:v>
                </c:pt>
                <c:pt idx="341">
                  <c:v>101.00587123480226</c:v>
                </c:pt>
                <c:pt idx="342">
                  <c:v>101.00801681922188</c:v>
                </c:pt>
                <c:pt idx="343">
                  <c:v>101.01011669758105</c:v>
                </c:pt>
                <c:pt idx="344">
                  <c:v>101.01217184315206</c:v>
                </c:pt>
                <c:pt idx="345">
                  <c:v>101.014183208498</c:v>
                </c:pt>
                <c:pt idx="346">
                  <c:v>101.01615172591274</c:v>
                </c:pt>
                <c:pt idx="347">
                  <c:v>101.01807830785164</c:v>
                </c:pt>
                <c:pt idx="348">
                  <c:v>101.01996384735305</c:v>
                </c:pt>
                <c:pt idx="349">
                  <c:v>101.02180921845093</c:v>
                </c:pt>
                <c:pt idx="350">
                  <c:v>101.02361527657868</c:v>
                </c:pt>
                <c:pt idx="351">
                  <c:v>101.02538285896451</c:v>
                </c:pt>
                <c:pt idx="352">
                  <c:v>101.02711278501828</c:v>
                </c:pt>
                <c:pt idx="353">
                  <c:v>101.02880585671029</c:v>
                </c:pt>
                <c:pt idx="354">
                  <c:v>101.03046285894199</c:v>
                </c:pt>
                <c:pt idx="355">
                  <c:v>101.03208455990874</c:v>
                </c:pt>
                <c:pt idx="356">
                  <c:v>101.033671711455</c:v>
                </c:pt>
                <c:pt idx="357">
                  <c:v>101.03522504942195</c:v>
                </c:pt>
                <c:pt idx="358">
                  <c:v>101.03674529398771</c:v>
                </c:pt>
                <c:pt idx="359">
                  <c:v>101.03823315000032</c:v>
                </c:pt>
                <c:pt idx="360">
                  <c:v>101.03968930730382</c:v>
                </c:pt>
                <c:pt idx="361">
                  <c:v>101.04111444105713</c:v>
                </c:pt>
                <c:pt idx="362">
                  <c:v>101.04250921204645</c:v>
                </c:pt>
                <c:pt idx="363">
                  <c:v>101.04387426699085</c:v>
                </c:pt>
                <c:pt idx="364">
                  <c:v>101.04521023884143</c:v>
                </c:pt>
                <c:pt idx="365">
                  <c:v>101.04651774707416</c:v>
                </c:pt>
                <c:pt idx="366">
                  <c:v>101.04779739797642</c:v>
                </c:pt>
                <c:pt idx="367">
                  <c:v>101.04904978492759</c:v>
                </c:pt>
                <c:pt idx="368">
                  <c:v>101.05027548867353</c:v>
                </c:pt>
                <c:pt idx="369">
                  <c:v>101.05147507759537</c:v>
                </c:pt>
                <c:pt idx="370">
                  <c:v>101.05264910797248</c:v>
                </c:pt>
                <c:pt idx="371">
                  <c:v>101.05379812423996</c:v>
                </c:pt>
                <c:pt idx="372">
                  <c:v>101.05492265924056</c:v>
                </c:pt>
                <c:pt idx="373">
                  <c:v>101.05602323447133</c:v>
                </c:pt>
                <c:pt idx="374">
                  <c:v>101.05710036032498</c:v>
                </c:pt>
                <c:pt idx="375">
                  <c:v>101.0581545363262</c:v>
                </c:pt>
                <c:pt idx="376">
                  <c:v>101.05918625136279</c:v>
                </c:pt>
                <c:pt idx="377">
                  <c:v>101.06019598391207</c:v>
                </c:pt>
                <c:pt idx="378">
                  <c:v>101.06118420226235</c:v>
                </c:pt>
                <c:pt idx="379">
                  <c:v>101.06215136472979</c:v>
                </c:pt>
                <c:pt idx="380">
                  <c:v>101.06309791987051</c:v>
                </c:pt>
                <c:pt idx="381">
                  <c:v>101.06402430668841</c:v>
                </c:pt>
                <c:pt idx="382">
                  <c:v>101.06493095483832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'insulation effcet'!$D$2</c:f>
              <c:strCache>
                <c:ptCount val="1"/>
                <c:pt idx="0">
                  <c:v>6mm</c:v>
                </c:pt>
              </c:strCache>
            </c:strRef>
          </c:tx>
          <c:marker>
            <c:symbol val="none"/>
          </c:marker>
          <c:xVal>
            <c:numRef>
              <c:f>'insulation effcet'!$A$3:$A$385</c:f>
              <c:numCache>
                <c:formatCode>General</c:formatCode>
                <c:ptCount val="383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'insulation effcet'!$D$3:$D$385</c:f>
              <c:numCache>
                <c:formatCode>General</c:formatCode>
                <c:ptCount val="383"/>
                <c:pt idx="0">
                  <c:v>20</c:v>
                </c:pt>
                <c:pt idx="1">
                  <c:v>21.454542938851258</c:v>
                </c:pt>
                <c:pt idx="2">
                  <c:v>21.742649464309707</c:v>
                </c:pt>
                <c:pt idx="3">
                  <c:v>22.029003542847668</c:v>
                </c:pt>
                <c:pt idx="4">
                  <c:v>22.314881986955129</c:v>
                </c:pt>
                <c:pt idx="5">
                  <c:v>22.599987937734586</c:v>
                </c:pt>
                <c:pt idx="6">
                  <c:v>22.884333621105899</c:v>
                </c:pt>
                <c:pt idx="7">
                  <c:v>23.167916804545314</c:v>
                </c:pt>
                <c:pt idx="8">
                  <c:v>23.450736316974528</c:v>
                </c:pt>
                <c:pt idx="9">
                  <c:v>23.732791175059177</c:v>
                </c:pt>
                <c:pt idx="10">
                  <c:v>24.014080594813539</c:v>
                </c:pt>
                <c:pt idx="11">
                  <c:v>24.294603963495391</c:v>
                </c:pt>
                <c:pt idx="12">
                  <c:v>24.574360819001129</c:v>
                </c:pt>
                <c:pt idx="13">
                  <c:v>24.853350832869001</c:v>
                </c:pt>
                <c:pt idx="14">
                  <c:v>25.131573796149603</c:v>
                </c:pt>
                <c:pt idx="15">
                  <c:v>25.409029607505261</c:v>
                </c:pt>
                <c:pt idx="16">
                  <c:v>25.685718263076328</c:v>
                </c:pt>
                <c:pt idx="17">
                  <c:v>25.961639847768506</c:v>
                </c:pt>
                <c:pt idx="18">
                  <c:v>26.236794527697743</c:v>
                </c:pt>
                <c:pt idx="19">
                  <c:v>26.511182543588841</c:v>
                </c:pt>
                <c:pt idx="20">
                  <c:v>26.784804204967866</c:v>
                </c:pt>
                <c:pt idx="21">
                  <c:v>27.05765988502128</c:v>
                </c:pt>
                <c:pt idx="22">
                  <c:v>27.32975001601973</c:v>
                </c:pt>
                <c:pt idx="23">
                  <c:v>27.601075085223638</c:v>
                </c:pt>
                <c:pt idx="24">
                  <c:v>27.871635631202704</c:v>
                </c:pt>
                <c:pt idx="25">
                  <c:v>28.1414322405133</c:v>
                </c:pt>
                <c:pt idx="26">
                  <c:v>28.410465544687025</c:v>
                </c:pt>
                <c:pt idx="27">
                  <c:v>28.678736217491331</c:v>
                </c:pt>
                <c:pt idx="28">
                  <c:v>28.946244972429135</c:v>
                </c:pt>
                <c:pt idx="29">
                  <c:v>29.212992560449404</c:v>
                </c:pt>
                <c:pt idx="30">
                  <c:v>30.542928597425938</c:v>
                </c:pt>
                <c:pt idx="31">
                  <c:v>31.857332459844962</c:v>
                </c:pt>
                <c:pt idx="32">
                  <c:v>33.152510043790208</c:v>
                </c:pt>
                <c:pt idx="33">
                  <c:v>34.428825819527987</c:v>
                </c:pt>
                <c:pt idx="34">
                  <c:v>35.686410892747297</c:v>
                </c:pt>
                <c:pt idx="35">
                  <c:v>36.925421458342797</c:v>
                </c:pt>
                <c:pt idx="36">
                  <c:v>38.146020393814887</c:v>
                </c:pt>
                <c:pt idx="37">
                  <c:v>39.348376941750438</c:v>
                </c:pt>
                <c:pt idx="38">
                  <c:v>40.532665539294165</c:v>
                </c:pt>
                <c:pt idx="39">
                  <c:v>41.699064923881011</c:v>
                </c:pt>
                <c:pt idx="40">
                  <c:v>42.847757390004581</c:v>
                </c:pt>
                <c:pt idx="41">
                  <c:v>43.978928167177301</c:v>
                </c:pt>
                <c:pt idx="42">
                  <c:v>45.092764893375417</c:v>
                </c:pt>
                <c:pt idx="43">
                  <c:v>46.189457165033311</c:v>
                </c:pt>
                <c:pt idx="44">
                  <c:v>47.269196149177844</c:v>
                </c:pt>
                <c:pt idx="45">
                  <c:v>48.332174246578269</c:v>
                </c:pt>
                <c:pt idx="46">
                  <c:v>49.378584797202926</c:v>
                </c:pt>
                <c:pt idx="47">
                  <c:v>50.408621821081191</c:v>
                </c:pt>
                <c:pt idx="48">
                  <c:v>51.422479789041468</c:v>
                </c:pt>
                <c:pt idx="49">
                  <c:v>52.420353418851931</c:v>
                </c:pt>
                <c:pt idx="50">
                  <c:v>53.402437493112743</c:v>
                </c:pt>
                <c:pt idx="51">
                  <c:v>54.368926695895567</c:v>
                </c:pt>
                <c:pt idx="52">
                  <c:v>55.32001546564041</c:v>
                </c:pt>
                <c:pt idx="53">
                  <c:v>56.255897862232068</c:v>
                </c:pt>
                <c:pt idx="54">
                  <c:v>57.176767446511754</c:v>
                </c:pt>
                <c:pt idx="55">
                  <c:v>58.082817170750765</c:v>
                </c:pt>
                <c:pt idx="56">
                  <c:v>58.974239278835583</c:v>
                </c:pt>
                <c:pt idx="57">
                  <c:v>59.851225215097273</c:v>
                </c:pt>
                <c:pt idx="58">
                  <c:v>60.713965540870305</c:v>
                </c:pt>
                <c:pt idx="59">
                  <c:v>61.562649857993016</c:v>
                </c:pt>
                <c:pt idx="60">
                  <c:v>62.397466738568276</c:v>
                </c:pt>
                <c:pt idx="61">
                  <c:v>63.218603660392674</c:v>
                </c:pt>
                <c:pt idx="62">
                  <c:v>64.026246947538326</c:v>
                </c:pt>
                <c:pt idx="63">
                  <c:v>64.820581715635797</c:v>
                </c:pt>
                <c:pt idx="64">
                  <c:v>65.601791821461404</c:v>
                </c:pt>
                <c:pt idx="65">
                  <c:v>66.370059816479312</c:v>
                </c:pt>
                <c:pt idx="66">
                  <c:v>67.125566904028773</c:v>
                </c:pt>
                <c:pt idx="67">
                  <c:v>67.868492899881758</c:v>
                </c:pt>
                <c:pt idx="68">
                  <c:v>68.59901619592604</c:v>
                </c:pt>
                <c:pt idx="69">
                  <c:v>69.317313726754648</c:v>
                </c:pt>
                <c:pt idx="70">
                  <c:v>70.023560938965147</c:v>
                </c:pt>
                <c:pt idx="71">
                  <c:v>70.717931762991725</c:v>
                </c:pt>
                <c:pt idx="72">
                  <c:v>71.400598587310057</c:v>
                </c:pt>
                <c:pt idx="73">
                  <c:v>72.071732234869913</c:v>
                </c:pt>
                <c:pt idx="74">
                  <c:v>72.731501941623605</c:v>
                </c:pt>
                <c:pt idx="75">
                  <c:v>73.380075337029567</c:v>
                </c:pt>
                <c:pt idx="76">
                  <c:v>74.017618426420952</c:v>
                </c:pt>
                <c:pt idx="77">
                  <c:v>74.644295575137505</c:v>
                </c:pt>
                <c:pt idx="78">
                  <c:v>75.260269494327375</c:v>
                </c:pt>
                <c:pt idx="79">
                  <c:v>75.865701228332142</c:v>
                </c:pt>
                <c:pt idx="80">
                  <c:v>76.460750143574813</c:v>
                </c:pt>
                <c:pt idx="81">
                  <c:v>77.045573918875988</c:v>
                </c:pt>
                <c:pt idx="82">
                  <c:v>77.620328537128273</c:v>
                </c:pt>
                <c:pt idx="83">
                  <c:v>78.185168278263703</c:v>
                </c:pt>
                <c:pt idx="84">
                  <c:v>78.74024571345258</c:v>
                </c:pt>
                <c:pt idx="85">
                  <c:v>79.285711700476028</c:v>
                </c:pt>
                <c:pt idx="86">
                  <c:v>79.821715380217654</c:v>
                </c:pt>
                <c:pt idx="87">
                  <c:v>80.348404174222622</c:v>
                </c:pt>
                <c:pt idx="88">
                  <c:v>80.865923783275178</c:v>
                </c:pt>
                <c:pt idx="89">
                  <c:v>81.374418186948105</c:v>
                </c:pt>
                <c:pt idx="90">
                  <c:v>81.874029644079727</c:v>
                </c:pt>
                <c:pt idx="91">
                  <c:v>82.364898694136173</c:v>
                </c:pt>
                <c:pt idx="92">
                  <c:v>82.847164159418455</c:v>
                </c:pt>
                <c:pt idx="93">
                  <c:v>83.32096314807572</c:v>
                </c:pt>
                <c:pt idx="94">
                  <c:v>83.786431057887526</c:v>
                </c:pt>
                <c:pt idx="95">
                  <c:v>84.243701580779586</c:v>
                </c:pt>
                <c:pt idx="96">
                  <c:v>84.692906708038677</c:v>
                </c:pt>
                <c:pt idx="97">
                  <c:v>85.134176736193922</c:v>
                </c:pt>
                <c:pt idx="98">
                  <c:v>85.567640273532646</c:v>
                </c:pt>
                <c:pt idx="99">
                  <c:v>85.993424247220304</c:v>
                </c:pt>
                <c:pt idx="100">
                  <c:v>86.411653910995028</c:v>
                </c:pt>
                <c:pt idx="101">
                  <c:v>86.822452853408379</c:v>
                </c:pt>
                <c:pt idx="102">
                  <c:v>87.225943006584757</c:v>
                </c:pt>
                <c:pt idx="103">
                  <c:v>87.622244655473111</c:v>
                </c:pt>
                <c:pt idx="104">
                  <c:v>88.011476447565173</c:v>
                </c:pt>
                <c:pt idx="105">
                  <c:v>88.39375540305555</c:v>
                </c:pt>
                <c:pt idx="106">
                  <c:v>88.769196925419635</c:v>
                </c:pt>
                <c:pt idx="107">
                  <c:v>89.137914812386242</c:v>
                </c:pt>
                <c:pt idx="108">
                  <c:v>89.50002126728252</c:v>
                </c:pt>
                <c:pt idx="109">
                  <c:v>89.855626910729484</c:v>
                </c:pt>
                <c:pt idx="110">
                  <c:v>90.204840792667227</c:v>
                </c:pt>
                <c:pt idx="111">
                  <c:v>90.547770404689487</c:v>
                </c:pt>
                <c:pt idx="112">
                  <c:v>90.884521692667974</c:v>
                </c:pt>
                <c:pt idx="113">
                  <c:v>91.215199069647525</c:v>
                </c:pt>
                <c:pt idx="114">
                  <c:v>91.539905428993748</c:v>
                </c:pt>
                <c:pt idx="115">
                  <c:v>91.85874215777541</c:v>
                </c:pt>
                <c:pt idx="116">
                  <c:v>92.17180915036441</c:v>
                </c:pt>
                <c:pt idx="117">
                  <c:v>92.479204822236852</c:v>
                </c:pt>
                <c:pt idx="118">
                  <c:v>92.781026123959236</c:v>
                </c:pt>
                <c:pt idx="119">
                  <c:v>93.077368555344265</c:v>
                </c:pt>
                <c:pt idx="120">
                  <c:v>93.368326179761382</c:v>
                </c:pt>
                <c:pt idx="121">
                  <c:v>93.653991638587769</c:v>
                </c:pt>
                <c:pt idx="122">
                  <c:v>93.934456165785747</c:v>
                </c:pt>
                <c:pt idx="123">
                  <c:v>94.20980960259341</c:v>
                </c:pt>
                <c:pt idx="124">
                  <c:v>94.480140412315507</c:v>
                </c:pt>
                <c:pt idx="125">
                  <c:v>94.745535695202122</c:v>
                </c:pt>
                <c:pt idx="126">
                  <c:v>95.00608120340334</c:v>
                </c:pt>
                <c:pt idx="127">
                  <c:v>95.261861355988273</c:v>
                </c:pt>
                <c:pt idx="128">
                  <c:v>95.512959254017474</c:v>
                </c:pt>
                <c:pt idx="129">
                  <c:v>95.759456695658088</c:v>
                </c:pt>
                <c:pt idx="130">
                  <c:v>96.001434191331512</c:v>
                </c:pt>
                <c:pt idx="131">
                  <c:v>96.238970978883856</c:v>
                </c:pt>
                <c:pt idx="132">
                  <c:v>96.472145038769625</c:v>
                </c:pt>
                <c:pt idx="133">
                  <c:v>96.70103310923983</c:v>
                </c:pt>
                <c:pt idx="134">
                  <c:v>96.92571070152573</c:v>
                </c:pt>
                <c:pt idx="135">
                  <c:v>97.146252115009972</c:v>
                </c:pt>
                <c:pt idx="136">
                  <c:v>97.362730452377335</c:v>
                </c:pt>
                <c:pt idx="137">
                  <c:v>97.575217634737299</c:v>
                </c:pt>
                <c:pt idx="138">
                  <c:v>97.783784416711455</c:v>
                </c:pt>
                <c:pt idx="139">
                  <c:v>97.988500401478674</c:v>
                </c:pt>
                <c:pt idx="140">
                  <c:v>98.189434055771557</c:v>
                </c:pt>
                <c:pt idx="141">
                  <c:v>98.386652724817893</c:v>
                </c:pt>
                <c:pt idx="142">
                  <c:v>98.580222647221206</c:v>
                </c:pt>
                <c:pt idx="143">
                  <c:v>98.770208969774586</c:v>
                </c:pt>
                <c:pt idx="144">
                  <c:v>98.956675762202622</c:v>
                </c:pt>
                <c:pt idx="145">
                  <c:v>99.139686031826145</c:v>
                </c:pt>
                <c:pt idx="146">
                  <c:v>99.319301738145114</c:v>
                </c:pt>
                <c:pt idx="147">
                  <c:v>99.495583807334924</c:v>
                </c:pt>
                <c:pt idx="148">
                  <c:v>99.668592146651946</c:v>
                </c:pt>
                <c:pt idx="149">
                  <c:v>99.838385658744116</c:v>
                </c:pt>
                <c:pt idx="150">
                  <c:v>100.00502225586276</c:v>
                </c:pt>
                <c:pt idx="151">
                  <c:v>100.16855887397207</c:v>
                </c:pt>
                <c:pt idx="152">
                  <c:v>100.32905148675287</c:v>
                </c:pt>
                <c:pt idx="153">
                  <c:v>100.48655511949734</c:v>
                </c:pt>
                <c:pt idx="154">
                  <c:v>100.64112386289189</c:v>
                </c:pt>
                <c:pt idx="155">
                  <c:v>100.79281088668537</c:v>
                </c:pt>
                <c:pt idx="156">
                  <c:v>100.94166845324</c:v>
                </c:pt>
                <c:pt idx="157">
                  <c:v>101.08774793096261</c:v>
                </c:pt>
                <c:pt idx="158">
                  <c:v>101.23109980761404</c:v>
                </c:pt>
                <c:pt idx="159">
                  <c:v>101.37177370349464</c:v>
                </c:pt>
                <c:pt idx="160">
                  <c:v>101.50981838450393</c:v>
                </c:pt>
                <c:pt idx="161">
                  <c:v>101.64528177507282</c:v>
                </c:pt>
                <c:pt idx="162">
                  <c:v>101.7782109709667</c:v>
                </c:pt>
                <c:pt idx="163">
                  <c:v>101.90865225195812</c:v>
                </c:pt>
                <c:pt idx="164">
                  <c:v>102.03665109436763</c:v>
                </c:pt>
                <c:pt idx="165">
                  <c:v>102.16225218347185</c:v>
                </c:pt>
                <c:pt idx="166">
                  <c:v>102.2854994257776</c:v>
                </c:pt>
                <c:pt idx="167">
                  <c:v>102.40643596116125</c:v>
                </c:pt>
                <c:pt idx="168">
                  <c:v>102.52510417487261</c:v>
                </c:pt>
                <c:pt idx="169">
                  <c:v>102.64154570940268</c:v>
                </c:pt>
                <c:pt idx="170">
                  <c:v>102.7558014762147</c:v>
                </c:pt>
                <c:pt idx="171">
                  <c:v>102.86791166733815</c:v>
                </c:pt>
                <c:pt idx="172">
                  <c:v>102.97791576682528</c:v>
                </c:pt>
                <c:pt idx="173">
                  <c:v>103.0858525620701</c:v>
                </c:pt>
                <c:pt idx="174">
                  <c:v>103.19176015498961</c:v>
                </c:pt>
                <c:pt idx="175">
                  <c:v>103.29567597306719</c:v>
                </c:pt>
                <c:pt idx="176">
                  <c:v>103.39763678025831</c:v>
                </c:pt>
                <c:pt idx="177">
                  <c:v>103.49767868775864</c:v>
                </c:pt>
                <c:pt idx="178">
                  <c:v>103.59583716463474</c:v>
                </c:pt>
                <c:pt idx="179">
                  <c:v>103.69214704831766</c:v>
                </c:pt>
                <c:pt idx="180">
                  <c:v>103.78664255495974</c:v>
                </c:pt>
                <c:pt idx="181">
                  <c:v>103.87935728965512</c:v>
                </c:pt>
                <c:pt idx="182">
                  <c:v>103.97032425652434</c:v>
                </c:pt>
                <c:pt idx="183">
                  <c:v>104.05957586866363</c:v>
                </c:pt>
                <c:pt idx="184">
                  <c:v>104.1471439579595</c:v>
                </c:pt>
                <c:pt idx="185">
                  <c:v>104.23305978476918</c:v>
                </c:pt>
                <c:pt idx="186">
                  <c:v>104.31735404746779</c:v>
                </c:pt>
                <c:pt idx="187">
                  <c:v>104.40005689186277</c:v>
                </c:pt>
                <c:pt idx="188">
                  <c:v>104.48119792047659</c:v>
                </c:pt>
                <c:pt idx="189">
                  <c:v>104.56080620169833</c:v>
                </c:pt>
                <c:pt idx="190">
                  <c:v>104.63891027880528</c:v>
                </c:pt>
                <c:pt idx="191">
                  <c:v>104.71553817885528</c:v>
                </c:pt>
                <c:pt idx="192">
                  <c:v>104.79071742145074</c:v>
                </c:pt>
                <c:pt idx="193">
                  <c:v>104.86447502737546</c:v>
                </c:pt>
                <c:pt idx="194">
                  <c:v>104.9368375271052</c:v>
                </c:pt>
                <c:pt idx="195">
                  <c:v>105.00783096919292</c:v>
                </c:pt>
                <c:pt idx="196">
                  <c:v>105.07748092853005</c:v>
                </c:pt>
                <c:pt idx="197">
                  <c:v>105.14581251448449</c:v>
                </c:pt>
                <c:pt idx="198">
                  <c:v>105.2128503789168</c:v>
                </c:pt>
                <c:pt idx="199">
                  <c:v>105.27861872407553</c:v>
                </c:pt>
                <c:pt idx="200">
                  <c:v>105.3431413103729</c:v>
                </c:pt>
                <c:pt idx="201">
                  <c:v>105.40644146404198</c:v>
                </c:pt>
                <c:pt idx="202">
                  <c:v>105.46854208467657</c:v>
                </c:pt>
                <c:pt idx="203">
                  <c:v>105.52946565265502</c:v>
                </c:pt>
                <c:pt idx="204">
                  <c:v>105.58923423644912</c:v>
                </c:pt>
                <c:pt idx="205">
                  <c:v>105.64786949981932</c:v>
                </c:pt>
                <c:pt idx="206">
                  <c:v>105.70539270889763</c:v>
                </c:pt>
                <c:pt idx="207">
                  <c:v>105.76182473915918</c:v>
                </c:pt>
                <c:pt idx="208">
                  <c:v>105.81718608228401</c:v>
                </c:pt>
                <c:pt idx="209">
                  <c:v>105.87149685291008</c:v>
                </c:pt>
                <c:pt idx="210">
                  <c:v>105.924776795279</c:v>
                </c:pt>
                <c:pt idx="211">
                  <c:v>105.97704528977546</c:v>
                </c:pt>
                <c:pt idx="212">
                  <c:v>106.02832135936198</c:v>
                </c:pt>
                <c:pt idx="213">
                  <c:v>106.07862367590992</c:v>
                </c:pt>
                <c:pt idx="214">
                  <c:v>106.12797056642832</c:v>
                </c:pt>
                <c:pt idx="215">
                  <c:v>106.17638001919151</c:v>
                </c:pt>
                <c:pt idx="216">
                  <c:v>106.22386968976721</c:v>
                </c:pt>
                <c:pt idx="217">
                  <c:v>106.27045690694588</c:v>
                </c:pt>
                <c:pt idx="218">
                  <c:v>106.31615867857307</c:v>
                </c:pt>
                <c:pt idx="219">
                  <c:v>106.3609916972857</c:v>
                </c:pt>
                <c:pt idx="220">
                  <c:v>106.40497234615366</c:v>
                </c:pt>
                <c:pt idx="221">
                  <c:v>106.44811670422806</c:v>
                </c:pt>
                <c:pt idx="222">
                  <c:v>106.49044055199725</c:v>
                </c:pt>
                <c:pt idx="223">
                  <c:v>106.531959376752</c:v>
                </c:pt>
                <c:pt idx="224">
                  <c:v>106.57268837786091</c:v>
                </c:pt>
                <c:pt idx="225">
                  <c:v>106.61264247195751</c:v>
                </c:pt>
                <c:pt idx="226">
                  <c:v>106.6518362980401</c:v>
                </c:pt>
                <c:pt idx="227">
                  <c:v>106.69028422248559</c:v>
                </c:pt>
                <c:pt idx="228">
                  <c:v>106.72800034397874</c:v>
                </c:pt>
                <c:pt idx="229">
                  <c:v>106.76499849835768</c:v>
                </c:pt>
                <c:pt idx="230">
                  <c:v>106.80129226337725</c:v>
                </c:pt>
                <c:pt idx="231">
                  <c:v>106.83689496339106</c:v>
                </c:pt>
                <c:pt idx="232">
                  <c:v>106.87181967395372</c:v>
                </c:pt>
                <c:pt idx="233">
                  <c:v>106.9060792263442</c:v>
                </c:pt>
                <c:pt idx="234">
                  <c:v>106.93968621201161</c:v>
                </c:pt>
                <c:pt idx="235">
                  <c:v>106.9726529869445</c:v>
                </c:pt>
                <c:pt idx="236">
                  <c:v>107.00499167596487</c:v>
                </c:pt>
                <c:pt idx="237">
                  <c:v>107.03671417694798</c:v>
                </c:pt>
                <c:pt idx="238">
                  <c:v>107.06783216496906</c:v>
                </c:pt>
                <c:pt idx="239">
                  <c:v>107.09835709637815</c:v>
                </c:pt>
                <c:pt idx="240">
                  <c:v>107.12830021280405</c:v>
                </c:pt>
                <c:pt idx="241">
                  <c:v>107.15767254508852</c:v>
                </c:pt>
                <c:pt idx="242">
                  <c:v>107.18648491715179</c:v>
                </c:pt>
                <c:pt idx="243">
                  <c:v>107.21474794979055</c:v>
                </c:pt>
                <c:pt idx="244">
                  <c:v>107.24247206440927</c:v>
                </c:pt>
                <c:pt idx="245">
                  <c:v>107.2696674866861</c:v>
                </c:pt>
                <c:pt idx="246">
                  <c:v>107.2963442501743</c:v>
                </c:pt>
                <c:pt idx="247">
                  <c:v>107.32251219984015</c:v>
                </c:pt>
                <c:pt idx="248">
                  <c:v>107.34818099553851</c:v>
                </c:pt>
                <c:pt idx="249">
                  <c:v>107.37336011542695</c:v>
                </c:pt>
                <c:pt idx="250">
                  <c:v>107.39805885931928</c:v>
                </c:pt>
                <c:pt idx="251">
                  <c:v>107.42228635197981</c:v>
                </c:pt>
                <c:pt idx="252">
                  <c:v>107.44605154635893</c:v>
                </c:pt>
                <c:pt idx="253">
                  <c:v>107.46936322677122</c:v>
                </c:pt>
                <c:pt idx="254">
                  <c:v>107.49223001201689</c:v>
                </c:pt>
                <c:pt idx="255">
                  <c:v>107.51466035844753</c:v>
                </c:pt>
                <c:pt idx="256">
                  <c:v>107.53666256297707</c:v>
                </c:pt>
                <c:pt idx="257">
                  <c:v>107.55824476603891</c:v>
                </c:pt>
                <c:pt idx="258">
                  <c:v>107.57941495448995</c:v>
                </c:pt>
                <c:pt idx="259">
                  <c:v>107.60018096446262</c:v>
                </c:pt>
                <c:pt idx="260">
                  <c:v>107.62055048416562</c:v>
                </c:pt>
                <c:pt idx="261">
                  <c:v>107.64053105663423</c:v>
                </c:pt>
                <c:pt idx="262">
                  <c:v>107.66013008243114</c:v>
                </c:pt>
                <c:pt idx="263">
                  <c:v>107.67935482229851</c:v>
                </c:pt>
                <c:pt idx="264">
                  <c:v>107.6982123997622</c:v>
                </c:pt>
                <c:pt idx="265">
                  <c:v>107.71670980368886</c:v>
                </c:pt>
                <c:pt idx="266">
                  <c:v>107.73485389079674</c:v>
                </c:pt>
                <c:pt idx="267">
                  <c:v>107.75265138812104</c:v>
                </c:pt>
                <c:pt idx="268">
                  <c:v>107.77010889543443</c:v>
                </c:pt>
                <c:pt idx="269">
                  <c:v>107.78723288762376</c:v>
                </c:pt>
                <c:pt idx="270">
                  <c:v>107.80402971702341</c:v>
                </c:pt>
                <c:pt idx="271">
                  <c:v>107.8205056157063</c:v>
                </c:pt>
                <c:pt idx="272">
                  <c:v>107.83666669773299</c:v>
                </c:pt>
                <c:pt idx="273">
                  <c:v>107.85251896135999</c:v>
                </c:pt>
                <c:pt idx="274">
                  <c:v>107.86806829120751</c:v>
                </c:pt>
                <c:pt idx="275">
                  <c:v>107.88332046038778</c:v>
                </c:pt>
                <c:pt idx="276">
                  <c:v>107.89828113259433</c:v>
                </c:pt>
                <c:pt idx="277">
                  <c:v>107.91295586415312</c:v>
                </c:pt>
                <c:pt idx="278">
                  <c:v>107.92735010603596</c:v>
                </c:pt>
                <c:pt idx="279">
                  <c:v>107.94146920583711</c:v>
                </c:pt>
                <c:pt idx="280">
                  <c:v>107.95531840971354</c:v>
                </c:pt>
                <c:pt idx="281">
                  <c:v>107.96890286428955</c:v>
                </c:pt>
                <c:pt idx="282">
                  <c:v>107.98222761852635</c:v>
                </c:pt>
                <c:pt idx="283">
                  <c:v>107.99529762555733</c:v>
                </c:pt>
                <c:pt idx="284">
                  <c:v>108.00811774448935</c:v>
                </c:pt>
                <c:pt idx="285">
                  <c:v>108.02069274217102</c:v>
                </c:pt>
                <c:pt idx="286">
                  <c:v>108.0330272949282</c:v>
                </c:pt>
                <c:pt idx="287">
                  <c:v>108.04512599026761</c:v>
                </c:pt>
                <c:pt idx="288">
                  <c:v>108.05699332854881</c:v>
                </c:pt>
                <c:pt idx="289">
                  <c:v>108.06863372462544</c:v>
                </c:pt>
                <c:pt idx="290">
                  <c:v>108.08005150945593</c:v>
                </c:pt>
                <c:pt idx="291">
                  <c:v>108.0912509316845</c:v>
                </c:pt>
                <c:pt idx="292">
                  <c:v>108.10223615919284</c:v>
                </c:pt>
                <c:pt idx="293">
                  <c:v>108.11301128062301</c:v>
                </c:pt>
                <c:pt idx="294">
                  <c:v>108.12358030687211</c:v>
                </c:pt>
                <c:pt idx="295">
                  <c:v>108.13394717255922</c:v>
                </c:pt>
                <c:pt idx="296">
                  <c:v>108.144115737465</c:v>
                </c:pt>
                <c:pt idx="297">
                  <c:v>108.15408978794468</c:v>
                </c:pt>
                <c:pt idx="298">
                  <c:v>108.16387303831468</c:v>
                </c:pt>
                <c:pt idx="299">
                  <c:v>108.17346913221341</c:v>
                </c:pt>
                <c:pt idx="300">
                  <c:v>108.18288164393681</c:v>
                </c:pt>
                <c:pt idx="301">
                  <c:v>108.19211407974895</c:v>
                </c:pt>
                <c:pt idx="302">
                  <c:v>108.20116987916823</c:v>
                </c:pt>
                <c:pt idx="303">
                  <c:v>108.2100524162296</c:v>
                </c:pt>
                <c:pt idx="304">
                  <c:v>108.2187650007232</c:v>
                </c:pt>
                <c:pt idx="305">
                  <c:v>108.22731087940986</c:v>
                </c:pt>
                <c:pt idx="306">
                  <c:v>108.23569323721398</c:v>
                </c:pt>
                <c:pt idx="307">
                  <c:v>108.24391519839403</c:v>
                </c:pt>
                <c:pt idx="308">
                  <c:v>108.25197982769124</c:v>
                </c:pt>
                <c:pt idx="309">
                  <c:v>108.2598901314567</c:v>
                </c:pt>
                <c:pt idx="310">
                  <c:v>108.26764905875746</c:v>
                </c:pt>
                <c:pt idx="311">
                  <c:v>108.27525950246189</c:v>
                </c:pt>
                <c:pt idx="312">
                  <c:v>108.28272430030472</c:v>
                </c:pt>
                <c:pt idx="313">
                  <c:v>108.29004623593207</c:v>
                </c:pt>
                <c:pt idx="314">
                  <c:v>108.29722803992695</c:v>
                </c:pt>
                <c:pt idx="315">
                  <c:v>108.30427239081551</c:v>
                </c:pt>
                <c:pt idx="316">
                  <c:v>108.31118191605438</c:v>
                </c:pt>
                <c:pt idx="317">
                  <c:v>108.3179591929995</c:v>
                </c:pt>
                <c:pt idx="318">
                  <c:v>108.32460674985671</c:v>
                </c:pt>
                <c:pt idx="319">
                  <c:v>108.33112706661463</c:v>
                </c:pt>
                <c:pt idx="320">
                  <c:v>108.33752257595978</c:v>
                </c:pt>
                <c:pt idx="321">
                  <c:v>108.34379566417466</c:v>
                </c:pt>
                <c:pt idx="322">
                  <c:v>108.34994867201893</c:v>
                </c:pt>
                <c:pt idx="323">
                  <c:v>108.35598389559388</c:v>
                </c:pt>
                <c:pt idx="324">
                  <c:v>108.36190358719081</c:v>
                </c:pt>
                <c:pt idx="325">
                  <c:v>108.36770995612331</c:v>
                </c:pt>
                <c:pt idx="326">
                  <c:v>108.37340516954389</c:v>
                </c:pt>
                <c:pt idx="327">
                  <c:v>108.37899135324524</c:v>
                </c:pt>
                <c:pt idx="328">
                  <c:v>108.38447059244642</c:v>
                </c:pt>
                <c:pt idx="329">
                  <c:v>108.38984493256413</c:v>
                </c:pt>
                <c:pt idx="330">
                  <c:v>108.39511637996955</c:v>
                </c:pt>
                <c:pt idx="331">
                  <c:v>108.4002869027308</c:v>
                </c:pt>
                <c:pt idx="332">
                  <c:v>108.40535843134145</c:v>
                </c:pt>
                <c:pt idx="333">
                  <c:v>108.41033285943531</c:v>
                </c:pt>
                <c:pt idx="334">
                  <c:v>108.4152120444876</c:v>
                </c:pt>
                <c:pt idx="335">
                  <c:v>108.41999780850301</c:v>
                </c:pt>
                <c:pt idx="336">
                  <c:v>108.42469193869069</c:v>
                </c:pt>
                <c:pt idx="337">
                  <c:v>108.42929618812646</c:v>
                </c:pt>
                <c:pt idx="338">
                  <c:v>108.43381227640261</c:v>
                </c:pt>
                <c:pt idx="339">
                  <c:v>108.43824189026529</c:v>
                </c:pt>
                <c:pt idx="340">
                  <c:v>108.44258668423991</c:v>
                </c:pt>
                <c:pt idx="341">
                  <c:v>108.44684828124471</c:v>
                </c:pt>
                <c:pt idx="342">
                  <c:v>108.45102827319268</c:v>
                </c:pt>
                <c:pt idx="343">
                  <c:v>108.45512822158213</c:v>
                </c:pt>
                <c:pt idx="344">
                  <c:v>108.4591496580761</c:v>
                </c:pt>
                <c:pt idx="345">
                  <c:v>108.46309408507068</c:v>
                </c:pt>
                <c:pt idx="346">
                  <c:v>108.46696297625272</c:v>
                </c:pt>
                <c:pt idx="347">
                  <c:v>108.47075777714684</c:v>
                </c:pt>
                <c:pt idx="348">
                  <c:v>108.4744799056522</c:v>
                </c:pt>
                <c:pt idx="349">
                  <c:v>108.47813075256899</c:v>
                </c:pt>
                <c:pt idx="350">
                  <c:v>108.48171168211496</c:v>
                </c:pt>
                <c:pt idx="351">
                  <c:v>108.48522403243226</c:v>
                </c:pt>
                <c:pt idx="352">
                  <c:v>108.48866911608448</c:v>
                </c:pt>
                <c:pt idx="353">
                  <c:v>108.49204822054446</c:v>
                </c:pt>
                <c:pt idx="354">
                  <c:v>108.49536260867269</c:v>
                </c:pt>
                <c:pt idx="355">
                  <c:v>108.4986135191867</c:v>
                </c:pt>
                <c:pt idx="356">
                  <c:v>108.50180216712155</c:v>
                </c:pt>
                <c:pt idx="357">
                  <c:v>108.50492974428158</c:v>
                </c:pt>
                <c:pt idx="358">
                  <c:v>108.50799741968351</c:v>
                </c:pt>
                <c:pt idx="359">
                  <c:v>108.51100633999123</c:v>
                </c:pt>
                <c:pt idx="360">
                  <c:v>108.51395762994225</c:v>
                </c:pt>
                <c:pt idx="361">
                  <c:v>108.51685239276613</c:v>
                </c:pt>
                <c:pt idx="362">
                  <c:v>108.51969171059481</c:v>
                </c:pt>
                <c:pt idx="363">
                  <c:v>108.52247664486538</c:v>
                </c:pt>
                <c:pt idx="364">
                  <c:v>108.52520823671493</c:v>
                </c:pt>
                <c:pt idx="365">
                  <c:v>108.52788750736811</c:v>
                </c:pt>
                <c:pt idx="366">
                  <c:v>108.53051545851716</c:v>
                </c:pt>
                <c:pt idx="367">
                  <c:v>108.53309307269487</c:v>
                </c:pt>
                <c:pt idx="368">
                  <c:v>108.53562131364029</c:v>
                </c:pt>
                <c:pt idx="369">
                  <c:v>108.53810112665762</c:v>
                </c:pt>
                <c:pt idx="370">
                  <c:v>108.54053343896814</c:v>
                </c:pt>
                <c:pt idx="371">
                  <c:v>108.54291916005556</c:v>
                </c:pt>
                <c:pt idx="372">
                  <c:v>108.54525918200477</c:v>
                </c:pt>
                <c:pt idx="373">
                  <c:v>108.54755437983408</c:v>
                </c:pt>
                <c:pt idx="374">
                  <c:v>108.54980561182121</c:v>
                </c:pt>
                <c:pt idx="375">
                  <c:v>108.55201371982304</c:v>
                </c:pt>
                <c:pt idx="376">
                  <c:v>108.55417952958926</c:v>
                </c:pt>
                <c:pt idx="377">
                  <c:v>108.55630385107011</c:v>
                </c:pt>
                <c:pt idx="378">
                  <c:v>108.55838747871817</c:v>
                </c:pt>
                <c:pt idx="379">
                  <c:v>108.56043119178447</c:v>
                </c:pt>
                <c:pt idx="380">
                  <c:v>108.56243575460896</c:v>
                </c:pt>
                <c:pt idx="381">
                  <c:v>108.56440191690535</c:v>
                </c:pt>
                <c:pt idx="382">
                  <c:v>108.56633041404071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'insulation effcet'!$E$2</c:f>
              <c:strCache>
                <c:ptCount val="1"/>
                <c:pt idx="0">
                  <c:v>10mm</c:v>
                </c:pt>
              </c:strCache>
            </c:strRef>
          </c:tx>
          <c:marker>
            <c:symbol val="none"/>
          </c:marker>
          <c:xVal>
            <c:numRef>
              <c:f>'insulation effcet'!$A$3:$A$385</c:f>
              <c:numCache>
                <c:formatCode>General</c:formatCode>
                <c:ptCount val="383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'insulation effcet'!$E$3:$E$385</c:f>
              <c:numCache>
                <c:formatCode>General</c:formatCode>
                <c:ptCount val="383"/>
                <c:pt idx="0">
                  <c:v>20</c:v>
                </c:pt>
                <c:pt idx="1">
                  <c:v>21.454542938851258</c:v>
                </c:pt>
                <c:pt idx="2">
                  <c:v>21.742649464309707</c:v>
                </c:pt>
                <c:pt idx="3">
                  <c:v>22.029003542847668</c:v>
                </c:pt>
                <c:pt idx="4">
                  <c:v>22.315015242939737</c:v>
                </c:pt>
                <c:pt idx="5">
                  <c:v>22.600267263276979</c:v>
                </c:pt>
                <c:pt idx="6">
                  <c:v>22.884783981209559</c:v>
                </c:pt>
                <c:pt idx="7">
                  <c:v>23.168562325476096</c:v>
                </c:pt>
                <c:pt idx="8">
                  <c:v>23.451601487761991</c:v>
                </c:pt>
                <c:pt idx="9">
                  <c:v>23.733900706647916</c:v>
                </c:pt>
                <c:pt idx="10">
                  <c:v>24.015459399288503</c:v>
                </c:pt>
                <c:pt idx="11">
                  <c:v>24.296277128590344</c:v>
                </c:pt>
                <c:pt idx="12">
                  <c:v>24.57635358680421</c:v>
                </c:pt>
                <c:pt idx="13">
                  <c:v>24.855688581248049</c:v>
                </c:pt>
                <c:pt idx="14">
                  <c:v>25.134282022430199</c:v>
                </c:pt>
                <c:pt idx="15">
                  <c:v>25.412133913997536</c:v>
                </c:pt>
                <c:pt idx="16">
                  <c:v>25.689244344142015</c:v>
                </c:pt>
                <c:pt idx="17">
                  <c:v>25.965613478185418</c:v>
                </c:pt>
                <c:pt idx="18">
                  <c:v>26.241241552128237</c:v>
                </c:pt>
                <c:pt idx="19">
                  <c:v>26.516128866996091</c:v>
                </c:pt>
                <c:pt idx="20">
                  <c:v>26.790275783852437</c:v>
                </c:pt>
                <c:pt idx="21">
                  <c:v>27.063682719372867</c:v>
                </c:pt>
                <c:pt idx="22">
                  <c:v>27.336350141896521</c:v>
                </c:pt>
                <c:pt idx="23">
                  <c:v>27.608278567885812</c:v>
                </c:pt>
                <c:pt idx="24">
                  <c:v>27.879468558737919</c:v>
                </c:pt>
                <c:pt idx="25">
                  <c:v>28.149920717901189</c:v>
                </c:pt>
                <c:pt idx="26">
                  <c:v>28.419635688257305</c:v>
                </c:pt>
                <c:pt idx="27">
                  <c:v>28.68861414973631</c:v>
                </c:pt>
                <c:pt idx="28">
                  <c:v>28.956856817136671</c:v>
                </c:pt>
                <c:pt idx="29">
                  <c:v>29.224364438126635</c:v>
                </c:pt>
                <c:pt idx="30">
                  <c:v>30.558231204526479</c:v>
                </c:pt>
                <c:pt idx="31">
                  <c:v>31.87666053349329</c:v>
                </c:pt>
                <c:pt idx="32">
                  <c:v>33.176497464356004</c:v>
                </c:pt>
                <c:pt idx="33">
                  <c:v>34.458139511184015</c:v>
                </c:pt>
                <c:pt idx="34">
                  <c:v>35.721703705714425</c:v>
                </c:pt>
                <c:pt idx="35">
                  <c:v>36.967340154351916</c:v>
                </c:pt>
                <c:pt idx="36">
                  <c:v>38.195203412165839</c:v>
                </c:pt>
                <c:pt idx="37">
                  <c:v>39.405453606472946</c:v>
                </c:pt>
                <c:pt idx="38">
                  <c:v>40.598255282540421</c:v>
                </c:pt>
                <c:pt idx="39">
                  <c:v>41.773776640766734</c:v>
                </c:pt>
                <c:pt idx="40">
                  <c:v>42.932188890480617</c:v>
                </c:pt>
                <c:pt idx="41">
                  <c:v>44.073665710458606</c:v>
                </c:pt>
                <c:pt idx="42">
                  <c:v>45.198382792546447</c:v>
                </c:pt>
                <c:pt idx="43">
                  <c:v>46.306517452115763</c:v>
                </c:pt>
                <c:pt idx="44">
                  <c:v>47.398248292824803</c:v>
                </c:pt>
                <c:pt idx="45">
                  <c:v>48.473754915990504</c:v>
                </c:pt>
                <c:pt idx="46">
                  <c:v>49.533217666963203</c:v>
                </c:pt>
                <c:pt idx="47">
                  <c:v>50.576817412461232</c:v>
                </c:pt>
                <c:pt idx="48">
                  <c:v>51.604735344014742</c:v>
                </c:pt>
                <c:pt idx="49">
                  <c:v>52.617152803588006</c:v>
                </c:pt>
                <c:pt idx="50">
                  <c:v>53.614251128167695</c:v>
                </c:pt>
                <c:pt idx="51">
                  <c:v>54.596211510670855</c:v>
                </c:pt>
                <c:pt idx="52">
                  <c:v>55.563214874977682</c:v>
                </c:pt>
                <c:pt idx="53">
                  <c:v>56.515441763256376</c:v>
                </c:pt>
                <c:pt idx="54">
                  <c:v>57.453072234041009</c:v>
                </c:pt>
                <c:pt idx="55">
                  <c:v>58.376285769762603</c:v>
                </c:pt>
                <c:pt idx="56">
                  <c:v>59.285261192630117</c:v>
                </c:pt>
                <c:pt idx="57">
                  <c:v>60.180176587920407</c:v>
                </c:pt>
                <c:pt idx="58">
                  <c:v>61.061209233871089</c:v>
                </c:pt>
                <c:pt idx="59">
                  <c:v>61.928535537482844</c:v>
                </c:pt>
                <c:pt idx="60">
                  <c:v>62.782330975632135</c:v>
                </c:pt>
                <c:pt idx="61">
                  <c:v>63.622770040975112</c:v>
                </c:pt>
                <c:pt idx="62">
                  <c:v>64.450026192190663</c:v>
                </c:pt>
                <c:pt idx="63">
                  <c:v>65.264271808168033</c:v>
                </c:pt>
                <c:pt idx="64">
                  <c:v>66.065678145793129</c:v>
                </c:pt>
                <c:pt idx="65">
                  <c:v>66.854415301029462</c:v>
                </c:pt>
                <c:pt idx="66">
                  <c:v>67.630652173025467</c:v>
                </c:pt>
                <c:pt idx="67">
                  <c:v>68.394556431010969</c:v>
                </c:pt>
                <c:pt idx="68">
                  <c:v>69.146294483771825</c:v>
                </c:pt>
                <c:pt idx="69">
                  <c:v>69.886031451515294</c:v>
                </c:pt>
                <c:pt idx="70">
                  <c:v>70.613931139958254</c:v>
                </c:pt>
                <c:pt idx="71">
                  <c:v>71.330156016488075</c:v>
                </c:pt>
                <c:pt idx="72">
                  <c:v>72.034867188260819</c:v>
                </c:pt>
                <c:pt idx="73">
                  <c:v>72.728224382115059</c:v>
                </c:pt>
                <c:pt idx="74">
                  <c:v>73.410385926190713</c:v>
                </c:pt>
                <c:pt idx="75">
                  <c:v>74.081508733152873</c:v>
                </c:pt>
                <c:pt idx="76">
                  <c:v>74.741748284929201</c:v>
                </c:pt>
                <c:pt idx="77">
                  <c:v>75.391258618877671</c:v>
                </c:pt>
                <c:pt idx="78">
                  <c:v>76.0301923153079</c:v>
                </c:pt>
                <c:pt idx="79">
                  <c:v>76.658700486285966</c:v>
                </c:pt>
                <c:pt idx="80">
                  <c:v>77.276932765657563</c:v>
                </c:pt>
                <c:pt idx="81">
                  <c:v>77.885037300229541</c:v>
                </c:pt>
                <c:pt idx="82">
                  <c:v>78.483160742053812</c:v>
                </c:pt>
                <c:pt idx="83">
                  <c:v>79.071448241761757</c:v>
                </c:pt>
                <c:pt idx="84">
                  <c:v>79.650043442900426</c:v>
                </c:pt>
                <c:pt idx="85">
                  <c:v>80.219088477224929</c:v>
                </c:pt>
                <c:pt idx="86">
                  <c:v>80.778723960904244</c:v>
                </c:pt>
                <c:pt idx="87">
                  <c:v>81.329088991600045</c:v>
                </c:pt>
                <c:pt idx="88">
                  <c:v>81.87032114638032</c:v>
                </c:pt>
                <c:pt idx="89">
                  <c:v>82.402556480431656</c:v>
                </c:pt>
                <c:pt idx="90">
                  <c:v>82.925929526535938</c:v>
                </c:pt>
                <c:pt idx="91">
                  <c:v>83.440573295278526</c:v>
                </c:pt>
                <c:pt idx="92">
                  <c:v>83.946619275957019</c:v>
                </c:pt>
                <c:pt idx="93">
                  <c:v>84.444197438160543</c:v>
                </c:pt>
                <c:pt idx="94">
                  <c:v>84.933436233991102</c:v>
                </c:pt>
                <c:pt idx="95">
                  <c:v>85.414462600899668</c:v>
                </c:pt>
                <c:pt idx="96">
                  <c:v>85.887401965110598</c:v>
                </c:pt>
                <c:pt idx="97">
                  <c:v>86.352378245609103</c:v>
                </c:pt>
                <c:pt idx="98">
                  <c:v>86.809513858667401</c:v>
                </c:pt>
                <c:pt idx="99">
                  <c:v>87.258929722885952</c:v>
                </c:pt>
                <c:pt idx="100">
                  <c:v>87.700745264727175</c:v>
                </c:pt>
                <c:pt idx="101">
                  <c:v>88.135078424519634</c:v>
                </c:pt>
                <c:pt idx="102">
                  <c:v>88.562045662911402</c:v>
                </c:pt>
                <c:pt idx="103">
                  <c:v>88.98176196775222</c:v>
                </c:pt>
                <c:pt idx="104">
                  <c:v>89.394340861384393</c:v>
                </c:pt>
                <c:pt idx="105">
                  <c:v>89.799894408323198</c:v>
                </c:pt>
                <c:pt idx="106">
                  <c:v>90.198533223308146</c:v>
                </c:pt>
                <c:pt idx="107">
                  <c:v>90.590366479706873</c:v>
                </c:pt>
                <c:pt idx="108">
                  <c:v>90.975501918254196</c:v>
                </c:pt>
                <c:pt idx="109">
                  <c:v>91.354045856109124</c:v>
                </c:pt>
                <c:pt idx="110">
                  <c:v>91.726103196213415</c:v>
                </c:pt>
                <c:pt idx="111">
                  <c:v>92.091777436935473</c:v>
                </c:pt>
                <c:pt idx="112">
                  <c:v>92.451170681984053</c:v>
                </c:pt>
                <c:pt idx="113">
                  <c:v>92.804383650576611</c:v>
                </c:pt>
                <c:pt idx="114">
                  <c:v>93.151515687847649</c:v>
                </c:pt>
                <c:pt idx="115">
                  <c:v>93.492664775482666</c:v>
                </c:pt>
                <c:pt idx="116">
                  <c:v>93.827927542564026</c:v>
                </c:pt>
                <c:pt idx="117">
                  <c:v>94.15739927661518</c:v>
                </c:pt>
                <c:pt idx="118">
                  <c:v>94.481173934830366</c:v>
                </c:pt>
                <c:pt idx="119">
                  <c:v>94.799344155477016</c:v>
                </c:pt>
                <c:pt idx="120">
                  <c:v>95.112001269458659</c:v>
                </c:pt>
                <c:pt idx="121">
                  <c:v>95.419235312026558</c:v>
                </c:pt>
                <c:pt idx="122">
                  <c:v>95.721135034628389</c:v>
                </c:pt>
                <c:pt idx="123">
                  <c:v>96.017787916883051</c:v>
                </c:pt>
                <c:pt idx="124">
                  <c:v>96.309280178670576</c:v>
                </c:pt>
                <c:pt idx="125">
                  <c:v>96.595696792326947</c:v>
                </c:pt>
                <c:pt idx="126">
                  <c:v>96.877121494933505</c:v>
                </c:pt>
                <c:pt idx="127">
                  <c:v>97.153636800691388</c:v>
                </c:pt>
                <c:pt idx="128">
                  <c:v>97.425324013371323</c:v>
                </c:pt>
                <c:pt idx="129">
                  <c:v>97.692263238829952</c:v>
                </c:pt>
                <c:pt idx="130">
                  <c:v>97.954533397583546</c:v>
                </c:pt>
                <c:pt idx="131">
                  <c:v>98.212212237430933</c:v>
                </c:pt>
                <c:pt idx="132">
                  <c:v>98.465376346117168</c:v>
                </c:pt>
                <c:pt idx="133">
                  <c:v>98.714101164030239</c:v>
                </c:pt>
                <c:pt idx="134">
                  <c:v>98.95846099692308</c:v>
                </c:pt>
                <c:pt idx="135">
                  <c:v>99.198529028653539</c:v>
                </c:pt>
                <c:pt idx="136">
                  <c:v>99.434377333935402</c:v>
                </c:pt>
                <c:pt idx="137">
                  <c:v>99.666076891093439</c:v>
                </c:pt>
                <c:pt idx="138">
                  <c:v>99.893697594816118</c:v>
                </c:pt>
                <c:pt idx="139">
                  <c:v>100.11730826889968</c:v>
                </c:pt>
                <c:pt idx="140">
                  <c:v>100.33697667897751</c:v>
                </c:pt>
                <c:pt idx="141">
                  <c:v>100.55276954522908</c:v>
                </c:pt>
                <c:pt idx="142">
                  <c:v>100.7647525550629</c:v>
                </c:pt>
                <c:pt idx="143">
                  <c:v>100.97299037576815</c:v>
                </c:pt>
                <c:pt idx="144">
                  <c:v>101.17754666712999</c:v>
                </c:pt>
                <c:pt idx="145">
                  <c:v>101.37848409400368</c:v>
                </c:pt>
                <c:pt idx="146">
                  <c:v>101.57586433884276</c:v>
                </c:pt>
                <c:pt idx="147">
                  <c:v>101.76974811417708</c:v>
                </c:pt>
                <c:pt idx="148">
                  <c:v>101.9601951750362</c:v>
                </c:pt>
                <c:pt idx="149">
                  <c:v>102.14726433131446</c:v>
                </c:pt>
                <c:pt idx="150">
                  <c:v>102.33101346007354</c:v>
                </c:pt>
                <c:pt idx="151">
                  <c:v>102.5114995177792</c:v>
                </c:pt>
                <c:pt idx="152">
                  <c:v>102.68877855246853</c:v>
                </c:pt>
                <c:pt idx="153">
                  <c:v>102.86290571584456</c:v>
                </c:pt>
                <c:pt idx="154">
                  <c:v>103.03393527529502</c:v>
                </c:pt>
                <c:pt idx="155">
                  <c:v>103.20192062583251</c:v>
                </c:pt>
                <c:pt idx="156">
                  <c:v>103.3669143019531</c:v>
                </c:pt>
                <c:pt idx="157">
                  <c:v>103.52896798941087</c:v>
                </c:pt>
                <c:pt idx="158">
                  <c:v>103.68813253690598</c:v>
                </c:pt>
                <c:pt idx="159">
                  <c:v>103.84445796768381</c:v>
                </c:pt>
                <c:pt idx="160">
                  <c:v>103.9979934910432</c:v>
                </c:pt>
                <c:pt idx="161">
                  <c:v>104.14878751375169</c:v>
                </c:pt>
                <c:pt idx="162">
                  <c:v>104.29688765136569</c:v>
                </c:pt>
                <c:pt idx="163">
                  <c:v>104.44234073945434</c:v>
                </c:pt>
                <c:pt idx="164">
                  <c:v>104.58519284472472</c:v>
                </c:pt>
                <c:pt idx="165">
                  <c:v>104.72548927604761</c:v>
                </c:pt>
                <c:pt idx="166">
                  <c:v>104.86327459538191</c:v>
                </c:pt>
                <c:pt idx="167">
                  <c:v>104.99859262859668</c:v>
                </c:pt>
                <c:pt idx="168">
                  <c:v>105.13148647618962</c:v>
                </c:pt>
                <c:pt idx="169">
                  <c:v>105.26199852390091</c:v>
                </c:pt>
                <c:pt idx="170">
                  <c:v>105.3901704532214</c:v>
                </c:pt>
                <c:pt idx="171">
                  <c:v>105.5160432517944</c:v>
                </c:pt>
                <c:pt idx="172">
                  <c:v>105.63965722371029</c:v>
                </c:pt>
                <c:pt idx="173">
                  <c:v>105.76105199969321</c:v>
                </c:pt>
                <c:pt idx="174">
                  <c:v>105.88026654717929</c:v>
                </c:pt>
                <c:pt idx="175">
                  <c:v>105.99733918028602</c:v>
                </c:pt>
                <c:pt idx="176">
                  <c:v>106.11230756967214</c:v>
                </c:pt>
                <c:pt idx="177">
                  <c:v>106.22520875228793</c:v>
                </c:pt>
                <c:pt idx="178">
                  <c:v>106.3360791410155</c:v>
                </c:pt>
                <c:pt idx="179">
                  <c:v>106.44495453419897</c:v>
                </c:pt>
                <c:pt idx="180">
                  <c:v>106.5518701250643</c:v>
                </c:pt>
                <c:pt idx="181">
                  <c:v>106.65686051102891</c:v>
                </c:pt>
                <c:pt idx="182">
                  <c:v>106.7599597029009</c:v>
                </c:pt>
                <c:pt idx="183">
                  <c:v>106.86120113396807</c:v>
                </c:pt>
                <c:pt idx="184">
                  <c:v>106.96061766897681</c:v>
                </c:pt>
                <c:pt idx="185">
                  <c:v>107.05824161300104</c:v>
                </c:pt>
                <c:pt idx="186">
                  <c:v>107.15410472020149</c:v>
                </c:pt>
                <c:pt idx="187">
                  <c:v>107.24823820247545</c:v>
                </c:pt>
                <c:pt idx="188">
                  <c:v>107.34067273799755</c:v>
                </c:pt>
                <c:pt idx="189">
                  <c:v>107.4314384796518</c:v>
                </c:pt>
                <c:pt idx="190">
                  <c:v>107.52056506335526</c:v>
                </c:pt>
                <c:pt idx="191">
                  <c:v>107.60808161627395</c:v>
                </c:pt>
                <c:pt idx="192">
                  <c:v>107.69401676493139</c:v>
                </c:pt>
                <c:pt idx="193">
                  <c:v>107.77839864321035</c:v>
                </c:pt>
                <c:pt idx="194">
                  <c:v>107.8612549002484</c:v>
                </c:pt>
                <c:pt idx="195">
                  <c:v>107.94261270822774</c:v>
                </c:pt>
                <c:pt idx="196">
                  <c:v>108.02249877006017</c:v>
                </c:pt>
                <c:pt idx="197">
                  <c:v>108.10093932696761</c:v>
                </c:pt>
                <c:pt idx="198">
                  <c:v>108.17796016595906</c:v>
                </c:pt>
                <c:pt idx="199">
                  <c:v>108.25358662720467</c:v>
                </c:pt>
                <c:pt idx="200">
                  <c:v>108.3278436113075</c:v>
                </c:pt>
                <c:pt idx="201">
                  <c:v>108.40075558647403</c:v>
                </c:pt>
                <c:pt idx="202">
                  <c:v>108.47234659558397</c:v>
                </c:pt>
                <c:pt idx="203">
                  <c:v>108.54264026316021</c:v>
                </c:pt>
                <c:pt idx="204">
                  <c:v>108.61165980223988</c:v>
                </c:pt>
                <c:pt idx="205">
                  <c:v>108.67942802114723</c:v>
                </c:pt>
                <c:pt idx="206">
                  <c:v>108.74596733016912</c:v>
                </c:pt>
                <c:pt idx="207">
                  <c:v>108.81129974813425</c:v>
                </c:pt>
                <c:pt idx="208">
                  <c:v>108.87544690889673</c:v>
                </c:pt>
                <c:pt idx="209">
                  <c:v>108.93843006772514</c:v>
                </c:pt>
                <c:pt idx="210">
                  <c:v>109.0002701075977</c:v>
                </c:pt>
                <c:pt idx="211">
                  <c:v>109.06098754540483</c:v>
                </c:pt>
                <c:pt idx="212">
                  <c:v>109.1206025380597</c:v>
                </c:pt>
                <c:pt idx="213">
                  <c:v>109.17913488851791</c:v>
                </c:pt>
                <c:pt idx="214">
                  <c:v>109.23660405170715</c:v>
                </c:pt>
                <c:pt idx="215">
                  <c:v>109.29302914036786</c:v>
                </c:pt>
                <c:pt idx="216">
                  <c:v>109.3484289308058</c:v>
                </c:pt>
                <c:pt idx="217">
                  <c:v>109.40282186855745</c:v>
                </c:pt>
                <c:pt idx="218">
                  <c:v>109.45622607396938</c:v>
                </c:pt>
                <c:pt idx="219">
                  <c:v>109.50865934769229</c:v>
                </c:pt>
                <c:pt idx="220">
                  <c:v>109.56013917609098</c:v>
                </c:pt>
                <c:pt idx="221">
                  <c:v>109.61068273657101</c:v>
                </c:pt>
                <c:pt idx="222">
                  <c:v>109.66030690282305</c:v>
                </c:pt>
                <c:pt idx="223">
                  <c:v>109.70902824998613</c:v>
                </c:pt>
                <c:pt idx="224">
                  <c:v>109.75686305973038</c:v>
                </c:pt>
                <c:pt idx="225">
                  <c:v>109.80382732526053</c:v>
                </c:pt>
                <c:pt idx="226">
                  <c:v>109.84993675624105</c:v>
                </c:pt>
                <c:pt idx="227">
                  <c:v>109.8952067836439</c:v>
                </c:pt>
                <c:pt idx="228">
                  <c:v>109.93965256451983</c:v>
                </c:pt>
                <c:pt idx="229">
                  <c:v>109.98328898669432</c:v>
                </c:pt>
                <c:pt idx="230">
                  <c:v>110.02613067338886</c:v>
                </c:pt>
                <c:pt idx="231">
                  <c:v>110.06819198776894</c:v>
                </c:pt>
                <c:pt idx="232">
                  <c:v>110.10948703741926</c:v>
                </c:pt>
                <c:pt idx="233">
                  <c:v>110.15002967874743</c:v>
                </c:pt>
                <c:pt idx="234">
                  <c:v>110.18983352131701</c:v>
                </c:pt>
                <c:pt idx="235">
                  <c:v>110.22891193211078</c:v>
                </c:pt>
                <c:pt idx="236">
                  <c:v>110.26727803972524</c:v>
                </c:pt>
                <c:pt idx="237">
                  <c:v>110.3049447384973</c:v>
                </c:pt>
                <c:pt idx="238">
                  <c:v>110.34192469256394</c:v>
                </c:pt>
                <c:pt idx="239">
                  <c:v>110.37823033985596</c:v>
                </c:pt>
                <c:pt idx="240">
                  <c:v>110.41387389602663</c:v>
                </c:pt>
                <c:pt idx="241">
                  <c:v>110.44886735831609</c:v>
                </c:pt>
                <c:pt idx="242">
                  <c:v>110.48322250935252</c:v>
                </c:pt>
                <c:pt idx="243">
                  <c:v>110.51695092089086</c:v>
                </c:pt>
                <c:pt idx="244">
                  <c:v>110.55006395749015</c:v>
                </c:pt>
                <c:pt idx="245">
                  <c:v>110.58257278013009</c:v>
                </c:pt>
                <c:pt idx="246">
                  <c:v>110.61448834976795</c:v>
                </c:pt>
                <c:pt idx="247">
                  <c:v>110.64582143083655</c:v>
                </c:pt>
                <c:pt idx="248">
                  <c:v>110.67658259468418</c:v>
                </c:pt>
                <c:pt idx="249">
                  <c:v>110.7067822229574</c:v>
                </c:pt>
                <c:pt idx="250">
                  <c:v>110.73643051092749</c:v>
                </c:pt>
                <c:pt idx="251">
                  <c:v>110.76553747076127</c:v>
                </c:pt>
                <c:pt idx="252">
                  <c:v>110.79411293473738</c:v>
                </c:pt>
                <c:pt idx="253">
                  <c:v>110.8221665584086</c:v>
                </c:pt>
                <c:pt idx="254">
                  <c:v>110.8497078237111</c:v>
                </c:pt>
                <c:pt idx="255">
                  <c:v>110.87674604202147</c:v>
                </c:pt>
                <c:pt idx="256">
                  <c:v>110.90329035716221</c:v>
                </c:pt>
                <c:pt idx="257">
                  <c:v>110.92934974835659</c:v>
                </c:pt>
                <c:pt idx="258">
                  <c:v>110.95493303313347</c:v>
                </c:pt>
                <c:pt idx="259">
                  <c:v>110.98004887018313</c:v>
                </c:pt>
                <c:pt idx="260">
                  <c:v>111.00470576216448</c:v>
                </c:pt>
                <c:pt idx="261">
                  <c:v>111.02891205846481</c:v>
                </c:pt>
                <c:pt idx="262">
                  <c:v>111.05267595791251</c:v>
                </c:pt>
                <c:pt idx="263">
                  <c:v>111.07600551144355</c:v>
                </c:pt>
                <c:pt idx="264">
                  <c:v>111.09890862472264</c:v>
                </c:pt>
                <c:pt idx="265">
                  <c:v>111.12139306071947</c:v>
                </c:pt>
                <c:pt idx="266">
                  <c:v>111.14346644224098</c:v>
                </c:pt>
                <c:pt idx="267">
                  <c:v>111.16513625442026</c:v>
                </c:pt>
                <c:pt idx="268">
                  <c:v>111.18640984716272</c:v>
                </c:pt>
                <c:pt idx="269">
                  <c:v>111.20729443755029</c:v>
                </c:pt>
                <c:pt idx="270">
                  <c:v>111.2277971122043</c:v>
                </c:pt>
                <c:pt idx="271">
                  <c:v>111.24792482960765</c:v>
                </c:pt>
                <c:pt idx="272">
                  <c:v>111.26768442238698</c:v>
                </c:pt>
                <c:pt idx="273">
                  <c:v>111.28708259955542</c:v>
                </c:pt>
                <c:pt idx="274">
                  <c:v>111.30612594871664</c:v>
                </c:pt>
                <c:pt idx="275">
                  <c:v>111.32482093823074</c:v>
                </c:pt>
                <c:pt idx="276">
                  <c:v>111.34317391934266</c:v>
                </c:pt>
                <c:pt idx="277">
                  <c:v>111.36119112827363</c:v>
                </c:pt>
                <c:pt idx="278">
                  <c:v>111.3788786882764</c:v>
                </c:pt>
                <c:pt idx="279">
                  <c:v>111.3962426116547</c:v>
                </c:pt>
                <c:pt idx="280">
                  <c:v>111.41328880174761</c:v>
                </c:pt>
                <c:pt idx="281">
                  <c:v>111.43002305487938</c:v>
                </c:pt>
                <c:pt idx="282">
                  <c:v>111.44645106227524</c:v>
                </c:pt>
                <c:pt idx="283">
                  <c:v>111.46257841194381</c:v>
                </c:pt>
                <c:pt idx="284">
                  <c:v>111.47841059052661</c:v>
                </c:pt>
                <c:pt idx="285">
                  <c:v>111.4939529851153</c:v>
                </c:pt>
                <c:pt idx="286">
                  <c:v>111.50921088503709</c:v>
                </c:pt>
                <c:pt idx="287">
                  <c:v>111.52418948360885</c:v>
                </c:pt>
                <c:pt idx="288">
                  <c:v>111.53889387986054</c:v>
                </c:pt>
                <c:pt idx="289">
                  <c:v>111.55332908022837</c:v>
                </c:pt>
                <c:pt idx="290">
                  <c:v>111.56750000021822</c:v>
                </c:pt>
                <c:pt idx="291">
                  <c:v>111.58141146603985</c:v>
                </c:pt>
                <c:pt idx="292">
                  <c:v>111.59506821621243</c:v>
                </c:pt>
                <c:pt idx="293">
                  <c:v>111.60847490314163</c:v>
                </c:pt>
                <c:pt idx="294">
                  <c:v>111.62163609466916</c:v>
                </c:pt>
                <c:pt idx="295">
                  <c:v>111.63455627559479</c:v>
                </c:pt>
                <c:pt idx="296">
                  <c:v>111.64723984917165</c:v>
                </c:pt>
                <c:pt idx="297">
                  <c:v>111.6596911385751</c:v>
                </c:pt>
                <c:pt idx="298">
                  <c:v>111.67191438834556</c:v>
                </c:pt>
                <c:pt idx="299">
                  <c:v>111.68391376580597</c:v>
                </c:pt>
                <c:pt idx="300">
                  <c:v>111.69569336245408</c:v>
                </c:pt>
                <c:pt idx="301">
                  <c:v>111.70725719533009</c:v>
                </c:pt>
                <c:pt idx="302">
                  <c:v>111.71860920836006</c:v>
                </c:pt>
                <c:pt idx="303">
                  <c:v>111.72975327367558</c:v>
                </c:pt>
                <c:pt idx="304">
                  <c:v>111.74069319290987</c:v>
                </c:pt>
                <c:pt idx="305">
                  <c:v>111.75143269847104</c:v>
                </c:pt>
                <c:pt idx="306">
                  <c:v>111.76197545479259</c:v>
                </c:pt>
                <c:pt idx="307">
                  <c:v>111.77232505956179</c:v>
                </c:pt>
                <c:pt idx="308">
                  <c:v>111.78248504492615</c:v>
                </c:pt>
                <c:pt idx="309">
                  <c:v>111.7924588786784</c:v>
                </c:pt>
                <c:pt idx="310">
                  <c:v>111.80224996542047</c:v>
                </c:pt>
                <c:pt idx="311">
                  <c:v>111.81186164770661</c:v>
                </c:pt>
                <c:pt idx="312">
                  <c:v>111.8212972071662</c:v>
                </c:pt>
                <c:pt idx="313">
                  <c:v>111.83055986560652</c:v>
                </c:pt>
                <c:pt idx="314">
                  <c:v>111.83965278609587</c:v>
                </c:pt>
                <c:pt idx="315">
                  <c:v>111.84857907402726</c:v>
                </c:pt>
                <c:pt idx="316">
                  <c:v>111.85734177816319</c:v>
                </c:pt>
                <c:pt idx="317">
                  <c:v>111.86594389166171</c:v>
                </c:pt>
                <c:pt idx="318">
                  <c:v>111.87438835308417</c:v>
                </c:pt>
                <c:pt idx="319">
                  <c:v>111.88267804738484</c:v>
                </c:pt>
                <c:pt idx="320">
                  <c:v>111.89081580688297</c:v>
                </c:pt>
                <c:pt idx="321">
                  <c:v>111.89880441221727</c:v>
                </c:pt>
                <c:pt idx="322">
                  <c:v>111.90664659328348</c:v>
                </c:pt>
                <c:pt idx="323">
                  <c:v>111.91434503015495</c:v>
                </c:pt>
                <c:pt idx="324">
                  <c:v>111.92190235398678</c:v>
                </c:pt>
                <c:pt idx="325">
                  <c:v>111.92932114790383</c:v>
                </c:pt>
                <c:pt idx="326">
                  <c:v>111.93660394787264</c:v>
                </c:pt>
                <c:pt idx="327">
                  <c:v>111.94375324355779</c:v>
                </c:pt>
                <c:pt idx="328">
                  <c:v>111.95077147916287</c:v>
                </c:pt>
                <c:pt idx="329">
                  <c:v>111.95766105425625</c:v>
                </c:pt>
                <c:pt idx="330">
                  <c:v>111.96442432458218</c:v>
                </c:pt>
                <c:pt idx="331">
                  <c:v>111.9710636028571</c:v>
                </c:pt>
                <c:pt idx="332">
                  <c:v>111.97758115955176</c:v>
                </c:pt>
                <c:pt idx="333">
                  <c:v>111.98397922365923</c:v>
                </c:pt>
                <c:pt idx="334">
                  <c:v>111.99025998344906</c:v>
                </c:pt>
                <c:pt idx="335">
                  <c:v>111.99642558720787</c:v>
                </c:pt>
                <c:pt idx="336">
                  <c:v>112.00247814396657</c:v>
                </c:pt>
                <c:pt idx="337">
                  <c:v>112.00841972421458</c:v>
                </c:pt>
                <c:pt idx="338">
                  <c:v>112.01425236060098</c:v>
                </c:pt>
                <c:pt idx="339">
                  <c:v>112.01997804862323</c:v>
                </c:pt>
                <c:pt idx="340">
                  <c:v>112.02559874730331</c:v>
                </c:pt>
                <c:pt idx="341">
                  <c:v>112.03111637985167</c:v>
                </c:pt>
                <c:pt idx="342">
                  <c:v>112.03653283431932</c:v>
                </c:pt>
                <c:pt idx="343">
                  <c:v>112.04184996423798</c:v>
                </c:pt>
                <c:pt idx="344">
                  <c:v>112.04706958924878</c:v>
                </c:pt>
                <c:pt idx="345">
                  <c:v>112.05219349571951</c:v>
                </c:pt>
                <c:pt idx="346">
                  <c:v>112.05722343735084</c:v>
                </c:pt>
                <c:pt idx="347">
                  <c:v>112.06216113577145</c:v>
                </c:pt>
                <c:pt idx="348">
                  <c:v>112.06700828112244</c:v>
                </c:pt>
                <c:pt idx="349">
                  <c:v>112.07176653263122</c:v>
                </c:pt>
                <c:pt idx="350">
                  <c:v>112.07643751917492</c:v>
                </c:pt>
                <c:pt idx="351">
                  <c:v>112.08102283983371</c:v>
                </c:pt>
                <c:pt idx="352">
                  <c:v>112.085524064434</c:v>
                </c:pt>
                <c:pt idx="353">
                  <c:v>112.08994273408189</c:v>
                </c:pt>
                <c:pt idx="354">
                  <c:v>112.09428036168687</c:v>
                </c:pt>
                <c:pt idx="355">
                  <c:v>112.09853843247613</c:v>
                </c:pt>
                <c:pt idx="356">
                  <c:v>112.10271840449947</c:v>
                </c:pt>
                <c:pt idx="357">
                  <c:v>112.10682170912507</c:v>
                </c:pt>
                <c:pt idx="358">
                  <c:v>112.11084975152632</c:v>
                </c:pt>
                <c:pt idx="359">
                  <c:v>112.11480391115974</c:v>
                </c:pt>
                <c:pt idx="360">
                  <c:v>112.11868554223436</c:v>
                </c:pt>
                <c:pt idx="361">
                  <c:v>112.12249597417242</c:v>
                </c:pt>
                <c:pt idx="362">
                  <c:v>112.12623651206184</c:v>
                </c:pt>
                <c:pt idx="363">
                  <c:v>112.12990843710038</c:v>
                </c:pt>
                <c:pt idx="364">
                  <c:v>112.13351300703187</c:v>
                </c:pt>
                <c:pt idx="365">
                  <c:v>112.13705145657434</c:v>
                </c:pt>
                <c:pt idx="366">
                  <c:v>112.14052499784053</c:v>
                </c:pt>
                <c:pt idx="367">
                  <c:v>112.14393482075069</c:v>
                </c:pt>
                <c:pt idx="368">
                  <c:v>112.14728209343785</c:v>
                </c:pt>
                <c:pt idx="369">
                  <c:v>112.15056796264582</c:v>
                </c:pt>
                <c:pt idx="370">
                  <c:v>112.15379355411987</c:v>
                </c:pt>
                <c:pt idx="371">
                  <c:v>112.15695997299034</c:v>
                </c:pt>
                <c:pt idx="372">
                  <c:v>112.16006830414925</c:v>
                </c:pt>
                <c:pt idx="373">
                  <c:v>112.16311961262016</c:v>
                </c:pt>
                <c:pt idx="374">
                  <c:v>112.16611494392116</c:v>
                </c:pt>
                <c:pt idx="375">
                  <c:v>112.16905532442132</c:v>
                </c:pt>
                <c:pt idx="376">
                  <c:v>112.17194176169069</c:v>
                </c:pt>
                <c:pt idx="377">
                  <c:v>112.17477524484389</c:v>
                </c:pt>
                <c:pt idx="378">
                  <c:v>112.17755674487745</c:v>
                </c:pt>
                <c:pt idx="379">
                  <c:v>112.18028721500103</c:v>
                </c:pt>
                <c:pt idx="380">
                  <c:v>112.18296759096255</c:v>
                </c:pt>
                <c:pt idx="381">
                  <c:v>112.1855987913675</c:v>
                </c:pt>
                <c:pt idx="382">
                  <c:v>112.18818171799234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'insulation effcet'!$F$2</c:f>
              <c:strCache>
                <c:ptCount val="1"/>
                <c:pt idx="0">
                  <c:v>20mm</c:v>
                </c:pt>
              </c:strCache>
            </c:strRef>
          </c:tx>
          <c:marker>
            <c:symbol val="none"/>
          </c:marker>
          <c:xVal>
            <c:numRef>
              <c:f>'insulation effcet'!$A$3:$A$385</c:f>
              <c:numCache>
                <c:formatCode>General</c:formatCode>
                <c:ptCount val="383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'insulation effcet'!$F$3:$F$385</c:f>
              <c:numCache>
                <c:formatCode>General</c:formatCode>
                <c:ptCount val="383"/>
                <c:pt idx="0">
                  <c:v>20</c:v>
                </c:pt>
                <c:pt idx="1">
                  <c:v>21.454542938851258</c:v>
                </c:pt>
                <c:pt idx="2">
                  <c:v>21.742649464309707</c:v>
                </c:pt>
                <c:pt idx="3">
                  <c:v>22.029003542847668</c:v>
                </c:pt>
                <c:pt idx="4">
                  <c:v>22.315239692646372</c:v>
                </c:pt>
                <c:pt idx="5">
                  <c:v>22.600731472322952</c:v>
                </c:pt>
                <c:pt idx="6">
                  <c:v>22.885528535637437</c:v>
                </c:pt>
                <c:pt idx="7">
                  <c:v>23.169624487181554</c:v>
                </c:pt>
                <c:pt idx="8">
                  <c:v>23.453019146765566</c:v>
                </c:pt>
                <c:pt idx="9">
                  <c:v>23.735711862358556</c:v>
                </c:pt>
                <c:pt idx="10">
                  <c:v>24.017702185458546</c:v>
                </c:pt>
                <c:pt idx="11">
                  <c:v>24.298989781882202</c:v>
                </c:pt>
                <c:pt idx="12">
                  <c:v>24.579574425818024</c:v>
                </c:pt>
                <c:pt idx="13">
                  <c:v>24.859455987754959</c:v>
                </c:pt>
                <c:pt idx="14">
                  <c:v>25.138634425050931</c:v>
                </c:pt>
                <c:pt idx="15">
                  <c:v>25.417109773808754</c:v>
                </c:pt>
                <c:pt idx="16">
                  <c:v>25.694882141888399</c:v>
                </c:pt>
                <c:pt idx="17">
                  <c:v>25.971951702837497</c:v>
                </c:pt>
                <c:pt idx="18">
                  <c:v>26.248318690580529</c:v>
                </c:pt>
                <c:pt idx="19">
                  <c:v>26.523983394740366</c:v>
                </c:pt>
                <c:pt idx="20">
                  <c:v>26.798946156491841</c:v>
                </c:pt>
                <c:pt idx="21">
                  <c:v>27.073207364866523</c:v>
                </c:pt>
                <c:pt idx="22">
                  <c:v>27.346767453443093</c:v>
                </c:pt>
                <c:pt idx="23">
                  <c:v>27.619626897369461</c:v>
                </c:pt>
                <c:pt idx="24">
                  <c:v>27.891786210672066</c:v>
                </c:pt>
                <c:pt idx="25">
                  <c:v>28.163245943815244</c:v>
                </c:pt>
                <c:pt idx="26">
                  <c:v>28.434006681479467</c:v>
                </c:pt>
                <c:pt idx="27">
                  <c:v>28.704069040532097</c:v>
                </c:pt>
                <c:pt idx="28">
                  <c:v>28.973433668168255</c:v>
                </c:pt>
                <c:pt idx="29">
                  <c:v>29.24210124020264</c:v>
                </c:pt>
                <c:pt idx="30">
                  <c:v>30.581957336668506</c:v>
                </c:pt>
                <c:pt idx="31">
                  <c:v>31.906510627483712</c:v>
                </c:pt>
                <c:pt idx="32">
                  <c:v>33.213422542116845</c:v>
                </c:pt>
                <c:pt idx="33">
                  <c:v>34.503091135000645</c:v>
                </c:pt>
                <c:pt idx="34">
                  <c:v>35.775608721796075</c:v>
                </c:pt>
                <c:pt idx="35">
                  <c:v>37.031112226979978</c:v>
                </c:pt>
                <c:pt idx="36">
                  <c:v>38.269739787251297</c:v>
                </c:pt>
                <c:pt idx="37">
                  <c:v>39.491634726131558</c:v>
                </c:pt>
                <c:pt idx="38">
                  <c:v>40.696944145676646</c:v>
                </c:pt>
                <c:pt idx="39">
                  <c:v>41.885818328097102</c:v>
                </c:pt>
                <c:pt idx="40">
                  <c:v>43.058410174647321</c:v>
                </c:pt>
                <c:pt idx="41">
                  <c:v>44.214874743784307</c:v>
                </c:pt>
                <c:pt idx="42">
                  <c:v>45.355368859792478</c:v>
                </c:pt>
                <c:pt idx="43">
                  <c:v>46.480050779117995</c:v>
                </c:pt>
                <c:pt idx="44">
                  <c:v>47.589079903565995</c:v>
                </c:pt>
                <c:pt idx="45">
                  <c:v>48.682616532053196</c:v>
                </c:pt>
                <c:pt idx="46">
                  <c:v>49.760821644356412</c:v>
                </c:pt>
                <c:pt idx="47">
                  <c:v>50.823856711632246</c:v>
                </c:pt>
                <c:pt idx="48">
                  <c:v>51.871883529502426</c:v>
                </c:pt>
                <c:pt idx="49">
                  <c:v>52.905064070288894</c:v>
                </c:pt>
                <c:pt idx="50">
                  <c:v>53.923560351601232</c:v>
                </c:pt>
                <c:pt idx="51">
                  <c:v>54.927534318968746</c:v>
                </c:pt>
                <c:pt idx="52">
                  <c:v>55.917147740600292</c:v>
                </c:pt>
                <c:pt idx="53">
                  <c:v>56.892562112670149</c:v>
                </c:pt>
                <c:pt idx="54">
                  <c:v>57.853938573783758</c:v>
                </c:pt>
                <c:pt idx="55">
                  <c:v>58.801437827486154</c:v>
                </c:pt>
                <c:pt idx="56">
                  <c:v>59.735220071847934</c:v>
                </c:pt>
                <c:pt idx="57">
                  <c:v>60.65544493530588</c:v>
                </c:pt>
                <c:pt idx="58">
                  <c:v>61.562271418053712</c:v>
                </c:pt>
                <c:pt idx="59">
                  <c:v>62.455857838377597</c:v>
                </c:pt>
                <c:pt idx="60">
                  <c:v>63.336361783414212</c:v>
                </c:pt>
                <c:pt idx="61">
                  <c:v>64.203940063879386</c:v>
                </c:pt>
                <c:pt idx="62">
                  <c:v>65.058748672374904</c:v>
                </c:pt>
                <c:pt idx="63">
                  <c:v>65.900942744931527</c:v>
                </c:pt>
                <c:pt idx="64">
                  <c:v>66.73067652548977</c:v>
                </c:pt>
                <c:pt idx="65">
                  <c:v>67.548103333056488</c:v>
                </c:pt>
                <c:pt idx="66">
                  <c:v>68.353375531307563</c:v>
                </c:pt>
                <c:pt idx="67">
                  <c:v>69.146644500433965</c:v>
                </c:pt>
                <c:pt idx="68">
                  <c:v>69.928060611052132</c:v>
                </c:pt>
                <c:pt idx="69">
                  <c:v>70.69777320002018</c:v>
                </c:pt>
                <c:pt idx="70">
                  <c:v>71.455930548018969</c:v>
                </c:pt>
                <c:pt idx="71">
                  <c:v>72.202679858772484</c:v>
                </c:pt>
                <c:pt idx="72">
                  <c:v>72.938167239795519</c:v>
                </c:pt>
                <c:pt idx="73">
                  <c:v>73.662537684568207</c:v>
                </c:pt>
                <c:pt idx="74">
                  <c:v>74.375935056047084</c:v>
                </c:pt>
                <c:pt idx="75">
                  <c:v>75.0785020714316</c:v>
                </c:pt>
                <c:pt idx="76">
                  <c:v>75.770380288112534</c:v>
                </c:pt>
                <c:pt idx="77">
                  <c:v>76.451710090735844</c:v>
                </c:pt>
                <c:pt idx="78">
                  <c:v>77.122630679321404</c:v>
                </c:pt>
                <c:pt idx="79">
                  <c:v>77.783280058381592</c:v>
                </c:pt>
                <c:pt idx="80">
                  <c:v>78.433795026989145</c:v>
                </c:pt>
                <c:pt idx="81">
                  <c:v>79.074311169748128</c:v>
                </c:pt>
                <c:pt idx="82">
                  <c:v>79.704962848625343</c:v>
                </c:pt>
                <c:pt idx="83">
                  <c:v>80.325883195602771</c:v>
                </c:pt>
                <c:pt idx="84">
                  <c:v>80.937204106114621</c:v>
                </c:pt>
                <c:pt idx="85">
                  <c:v>81.539056233235115</c:v>
                </c:pt>
                <c:pt idx="86">
                  <c:v>82.131568982585222</c:v>
                </c:pt>
                <c:pt idx="87">
                  <c:v>82.714870507928865</c:v>
                </c:pt>
                <c:pt idx="88">
                  <c:v>83.289087707430753</c:v>
                </c:pt>
                <c:pt idx="89">
                  <c:v>83.854346220549601</c:v>
                </c:pt>
                <c:pt idx="90">
                  <c:v>84.41077042554214</c:v>
                </c:pt>
                <c:pt idx="91">
                  <c:v>84.958483437554349</c:v>
                </c:pt>
                <c:pt idx="92">
                  <c:v>85.497607107277659</c:v>
                </c:pt>
                <c:pt idx="93">
                  <c:v>86.028262020149057</c:v>
                </c:pt>
                <c:pt idx="94">
                  <c:v>86.550567496074649</c:v>
                </c:pt>
                <c:pt idx="95">
                  <c:v>87.064641589657469</c:v>
                </c:pt>
                <c:pt idx="96">
                  <c:v>87.570601090910756</c:v>
                </c:pt>
                <c:pt idx="97">
                  <c:v>88.068561526438955</c:v>
                </c:pt>
                <c:pt idx="98">
                  <c:v>88.558637161069115</c:v>
                </c:pt>
                <c:pt idx="99">
                  <c:v>89.04094099991616</c:v>
                </c:pt>
                <c:pt idx="100">
                  <c:v>89.51558479086583</c:v>
                </c:pt>
                <c:pt idx="101">
                  <c:v>89.982679027459795</c:v>
                </c:pt>
                <c:pt idx="102">
                  <c:v>90.442332952167902</c:v>
                </c:pt>
                <c:pt idx="103">
                  <c:v>90.894654560032834</c:v>
                </c:pt>
                <c:pt idx="104">
                  <c:v>91.339750602672979</c:v>
                </c:pt>
                <c:pt idx="105">
                  <c:v>91.777726592629747</c:v>
                </c:pt>
                <c:pt idx="106">
                  <c:v>92.208686808045769</c:v>
                </c:pt>
                <c:pt idx="107">
                  <c:v>92.632734297660932</c:v>
                </c:pt>
                <c:pt idx="108">
                  <c:v>93.049970886113499</c:v>
                </c:pt>
                <c:pt idx="109">
                  <c:v>93.460497179533789</c:v>
                </c:pt>
                <c:pt idx="110">
                  <c:v>93.864412571418285</c:v>
                </c:pt>
                <c:pt idx="111">
                  <c:v>94.261815248772393</c:v>
                </c:pt>
                <c:pt idx="112">
                  <c:v>94.652802198510159</c:v>
                </c:pt>
                <c:pt idx="113">
                  <c:v>95.037469214099744</c:v>
                </c:pt>
                <c:pt idx="114">
                  <c:v>95.415910902443613</c:v>
                </c:pt>
                <c:pt idx="115">
                  <c:v>95.788220690982641</c:v>
                </c:pt>
                <c:pt idx="116">
                  <c:v>96.154490835013632</c:v>
                </c:pt>
                <c:pt idx="117">
                  <c:v>96.514812425210025</c:v>
                </c:pt>
                <c:pt idx="118">
                  <c:v>96.869275395335762</c:v>
                </c:pt>
                <c:pt idx="119">
                  <c:v>97.217968530142485</c:v>
                </c:pt>
                <c:pt idx="120">
                  <c:v>97.560979473440582</c:v>
                </c:pt>
                <c:pt idx="121">
                  <c:v>97.898394736334737</c:v>
                </c:pt>
                <c:pt idx="122">
                  <c:v>98.230299705614968</c:v>
                </c:pt>
                <c:pt idx="123">
                  <c:v>98.556778652294113</c:v>
                </c:pt>
                <c:pt idx="124">
                  <c:v>98.877914740283401</c:v>
                </c:pt>
                <c:pt idx="125">
                  <c:v>99.193790035197409</c:v>
                </c:pt>
                <c:pt idx="126">
                  <c:v>99.504485513280414</c:v>
                </c:pt>
                <c:pt idx="127">
                  <c:v>99.810081070446003</c:v>
                </c:pt>
                <c:pt idx="128">
                  <c:v>100.1106555314223</c:v>
                </c:pt>
                <c:pt idx="129">
                  <c:v>100.40628665899506</c:v>
                </c:pt>
                <c:pt idx="130">
                  <c:v>100.69705116334146</c:v>
                </c:pt>
                <c:pt idx="131">
                  <c:v>100.98302471144724</c:v>
                </c:pt>
                <c:pt idx="132">
                  <c:v>101.26428193660038</c:v>
                </c:pt>
                <c:pt idx="133">
                  <c:v>101.5408964479544</c:v>
                </c:pt>
                <c:pt idx="134">
                  <c:v>101.81294084015484</c:v>
                </c:pt>
                <c:pt idx="135">
                  <c:v>102.08048670302247</c:v>
                </c:pt>
                <c:pt idx="136">
                  <c:v>102.34360463128708</c:v>
                </c:pt>
                <c:pt idx="137">
                  <c:v>102.60236423436569</c:v>
                </c:pt>
                <c:pt idx="138">
                  <c:v>102.85683414617969</c:v>
                </c:pt>
                <c:pt idx="139">
                  <c:v>103.10708203500486</c:v>
                </c:pt>
                <c:pt idx="140">
                  <c:v>103.35317461334915</c:v>
                </c:pt>
                <c:pt idx="141">
                  <c:v>103.59517764785275</c:v>
                </c:pt>
                <c:pt idx="142">
                  <c:v>103.83315596920541</c:v>
                </c:pt>
                <c:pt idx="143">
                  <c:v>104.06717348207599</c:v>
                </c:pt>
                <c:pt idx="144">
                  <c:v>104.29729317504963</c:v>
                </c:pt>
                <c:pt idx="145">
                  <c:v>104.52357713056774</c:v>
                </c:pt>
                <c:pt idx="146">
                  <c:v>104.74608653486649</c:v>
                </c:pt>
                <c:pt idx="147">
                  <c:v>104.96488168790943</c:v>
                </c:pt>
                <c:pt idx="148">
                  <c:v>105.18002201331021</c:v>
                </c:pt>
                <c:pt idx="149">
                  <c:v>105.39156606824136</c:v>
                </c:pt>
                <c:pt idx="150">
                  <c:v>105.59957155332525</c:v>
                </c:pt>
                <c:pt idx="151">
                  <c:v>105.80409532250364</c:v>
                </c:pt>
                <c:pt idx="152">
                  <c:v>106.00519339288228</c:v>
                </c:pt>
                <c:pt idx="153">
                  <c:v>106.20292095454701</c:v>
                </c:pt>
                <c:pt idx="154">
                  <c:v>106.39733238034839</c:v>
                </c:pt>
                <c:pt idx="155">
                  <c:v>106.5884812356514</c:v>
                </c:pt>
                <c:pt idx="156">
                  <c:v>106.77642028804752</c:v>
                </c:pt>
                <c:pt idx="157">
                  <c:v>106.96120151702605</c:v>
                </c:pt>
                <c:pt idx="158">
                  <c:v>107.14287612360225</c:v>
                </c:pt>
                <c:pt idx="159">
                  <c:v>107.32149453989933</c:v>
                </c:pt>
                <c:pt idx="160">
                  <c:v>107.49710643868212</c:v>
                </c:pt>
                <c:pt idx="161">
                  <c:v>107.6697607428398</c:v>
                </c:pt>
                <c:pt idx="162">
                  <c:v>107.83950563481557</c:v>
                </c:pt>
                <c:pt idx="163">
                  <c:v>108.0063885659811</c:v>
                </c:pt>
                <c:pt idx="164">
                  <c:v>108.1704562659536</c:v>
                </c:pt>
                <c:pt idx="165">
                  <c:v>108.33175475185374</c:v>
                </c:pt>
                <c:pt idx="166">
                  <c:v>108.4903293375024</c:v>
                </c:pt>
                <c:pt idx="167">
                  <c:v>108.64622464255477</c:v>
                </c:pt>
                <c:pt idx="168">
                  <c:v>108.79948460156983</c:v>
                </c:pt>
                <c:pt idx="169">
                  <c:v>108.95015247301394</c:v>
                </c:pt>
                <c:pt idx="170">
                  <c:v>109.09827084819703</c:v>
                </c:pt>
                <c:pt idx="171">
                  <c:v>109.24388166013989</c:v>
                </c:pt>
                <c:pt idx="172">
                  <c:v>109.38702619237147</c:v>
                </c:pt>
                <c:pt idx="173">
                  <c:v>109.52774508765481</c:v>
                </c:pt>
                <c:pt idx="174">
                  <c:v>109.66607835664075</c:v>
                </c:pt>
                <c:pt idx="175">
                  <c:v>109.80206538644806</c:v>
                </c:pt>
                <c:pt idx="176">
                  <c:v>109.93574494916929</c:v>
                </c:pt>
                <c:pt idx="177">
                  <c:v>110.06715521030137</c:v>
                </c:pt>
                <c:pt idx="178">
                  <c:v>110.19633373710008</c:v>
                </c:pt>
                <c:pt idx="179">
                  <c:v>110.32331750685782</c:v>
                </c:pt>
                <c:pt idx="180">
                  <c:v>110.44814291510383</c:v>
                </c:pt>
                <c:pt idx="181">
                  <c:v>110.57084578372631</c:v>
                </c:pt>
                <c:pt idx="182">
                  <c:v>110.69146136901597</c:v>
                </c:pt>
                <c:pt idx="183">
                  <c:v>110.81002436963037</c:v>
                </c:pt>
                <c:pt idx="184">
                  <c:v>110.92656893447879</c:v>
                </c:pt>
                <c:pt idx="185">
                  <c:v>111.04112867052713</c:v>
                </c:pt>
                <c:pt idx="186">
                  <c:v>111.15373665052252</c:v>
                </c:pt>
                <c:pt idx="187">
                  <c:v>111.26442542063751</c:v>
                </c:pt>
                <c:pt idx="188">
                  <c:v>111.37322700803345</c:v>
                </c:pt>
                <c:pt idx="189">
                  <c:v>111.48017292834304</c:v>
                </c:pt>
                <c:pt idx="190">
                  <c:v>111.58529419307172</c:v>
                </c:pt>
                <c:pt idx="191">
                  <c:v>111.68862131691816</c:v>
                </c:pt>
                <c:pt idx="192">
                  <c:v>111.79018432501341</c:v>
                </c:pt>
                <c:pt idx="193">
                  <c:v>111.89001276007907</c:v>
                </c:pt>
                <c:pt idx="194">
                  <c:v>111.98813568950428</c:v>
                </c:pt>
                <c:pt idx="195">
                  <c:v>112.0845817123417</c:v>
                </c:pt>
                <c:pt idx="196">
                  <c:v>112.17937896622274</c:v>
                </c:pt>
                <c:pt idx="197">
                  <c:v>112.27255513419185</c:v>
                </c:pt>
                <c:pt idx="198">
                  <c:v>112.36413745146041</c:v>
                </c:pt>
                <c:pt idx="199">
                  <c:v>112.45415271208026</c:v>
                </c:pt>
                <c:pt idx="200">
                  <c:v>112.54262727553713</c:v>
                </c:pt>
                <c:pt idx="201">
                  <c:v>112.62958707326428</c:v>
                </c:pt>
                <c:pt idx="202">
                  <c:v>112.71505761507662</c:v>
                </c:pt>
                <c:pt idx="203">
                  <c:v>112.79906399552573</c:v>
                </c:pt>
                <c:pt idx="204">
                  <c:v>112.88163090017599</c:v>
                </c:pt>
                <c:pt idx="205">
                  <c:v>112.96278261180233</c:v>
                </c:pt>
                <c:pt idx="206">
                  <c:v>113.0425430165099</c:v>
                </c:pt>
                <c:pt idx="207">
                  <c:v>113.12093560977623</c:v>
                </c:pt>
                <c:pt idx="208">
                  <c:v>113.19798350241612</c:v>
                </c:pt>
                <c:pt idx="209">
                  <c:v>113.27370942646992</c:v>
                </c:pt>
                <c:pt idx="210">
                  <c:v>113.34813574101551</c:v>
                </c:pt>
                <c:pt idx="211">
                  <c:v>113.42128443790467</c:v>
                </c:pt>
                <c:pt idx="212">
                  <c:v>113.49317714742413</c:v>
                </c:pt>
                <c:pt idx="213">
                  <c:v>113.56383514388202</c:v>
                </c:pt>
                <c:pt idx="214">
                  <c:v>113.63327935112015</c:v>
                </c:pt>
                <c:pt idx="215">
                  <c:v>113.70153034795278</c:v>
                </c:pt>
                <c:pt idx="216">
                  <c:v>113.7686083735323</c:v>
                </c:pt>
                <c:pt idx="217">
                  <c:v>113.83453333264254</c:v>
                </c:pt>
                <c:pt idx="218">
                  <c:v>113.89932480092021</c:v>
                </c:pt>
                <c:pt idx="219">
                  <c:v>113.96300203000521</c:v>
                </c:pt>
                <c:pt idx="220">
                  <c:v>114.02558395262017</c:v>
                </c:pt>
                <c:pt idx="221">
                  <c:v>114.08708918758008</c:v>
                </c:pt>
                <c:pt idx="222">
                  <c:v>114.1475360447326</c:v>
                </c:pt>
                <c:pt idx="223">
                  <c:v>114.20694252982956</c:v>
                </c:pt>
                <c:pt idx="224">
                  <c:v>114.26532634933031</c:v>
                </c:pt>
                <c:pt idx="225">
                  <c:v>114.32270491513779</c:v>
                </c:pt>
                <c:pt idx="226">
                  <c:v>114.37909534926769</c:v>
                </c:pt>
                <c:pt idx="227">
                  <c:v>114.43451448845146</c:v>
                </c:pt>
                <c:pt idx="228">
                  <c:v>114.48897888867396</c:v>
                </c:pt>
                <c:pt idx="229">
                  <c:v>114.54250482964618</c:v>
                </c:pt>
                <c:pt idx="230">
                  <c:v>114.59510831921388</c:v>
                </c:pt>
                <c:pt idx="231">
                  <c:v>114.64680509770281</c:v>
                </c:pt>
                <c:pt idx="232">
                  <c:v>114.69761064220101</c:v>
                </c:pt>
                <c:pt idx="233">
                  <c:v>114.74754017077915</c:v>
                </c:pt>
                <c:pt idx="234">
                  <c:v>114.79660864664928</c:v>
                </c:pt>
                <c:pt idx="235">
                  <c:v>114.84483078226292</c:v>
                </c:pt>
                <c:pt idx="236">
                  <c:v>114.89222104334907</c:v>
                </c:pt>
                <c:pt idx="237">
                  <c:v>114.93879365289273</c:v>
                </c:pt>
                <c:pt idx="238">
                  <c:v>114.98456259505477</c:v>
                </c:pt>
                <c:pt idx="239">
                  <c:v>115.02954161903374</c:v>
                </c:pt>
                <c:pt idx="240">
                  <c:v>115.07374424287028</c:v>
                </c:pt>
                <c:pt idx="241">
                  <c:v>115.11718375719485</c:v>
                </c:pt>
                <c:pt idx="242">
                  <c:v>115.15987322891949</c:v>
                </c:pt>
                <c:pt idx="243">
                  <c:v>115.20182550487415</c:v>
                </c:pt>
                <c:pt idx="244">
                  <c:v>115.24305321538836</c:v>
                </c:pt>
                <c:pt idx="245">
                  <c:v>115.28356877781893</c:v>
                </c:pt>
                <c:pt idx="246">
                  <c:v>115.32338440002432</c:v>
                </c:pt>
                <c:pt idx="247">
                  <c:v>115.36251208378626</c:v>
                </c:pt>
                <c:pt idx="248">
                  <c:v>115.4009636281794</c:v>
                </c:pt>
                <c:pt idx="249">
                  <c:v>115.43875063288957</c:v>
                </c:pt>
                <c:pt idx="250">
                  <c:v>115.47588450148136</c:v>
                </c:pt>
                <c:pt idx="251">
                  <c:v>115.51237644461565</c:v>
                </c:pt>
                <c:pt idx="252">
                  <c:v>115.54823748321765</c:v>
                </c:pt>
                <c:pt idx="253">
                  <c:v>115.58347845159624</c:v>
                </c:pt>
                <c:pt idx="254">
                  <c:v>115.61811000051514</c:v>
                </c:pt>
                <c:pt idx="255">
                  <c:v>115.65214260021666</c:v>
                </c:pt>
                <c:pt idx="256">
                  <c:v>115.6855865433984</c:v>
                </c:pt>
                <c:pt idx="257">
                  <c:v>115.71845194814389</c:v>
                </c:pt>
                <c:pt idx="258">
                  <c:v>115.75074876080751</c:v>
                </c:pt>
                <c:pt idx="259">
                  <c:v>115.7824867588544</c:v>
                </c:pt>
                <c:pt idx="260">
                  <c:v>115.81367555365601</c:v>
                </c:pt>
                <c:pt idx="261">
                  <c:v>115.84432459324179</c:v>
                </c:pt>
                <c:pt idx="262">
                  <c:v>115.87444316500776</c:v>
                </c:pt>
                <c:pt idx="263">
                  <c:v>115.90404039838242</c:v>
                </c:pt>
                <c:pt idx="264">
                  <c:v>115.93312526745066</c:v>
                </c:pt>
                <c:pt idx="265">
                  <c:v>115.96170659353629</c:v>
                </c:pt>
                <c:pt idx="266">
                  <c:v>115.98979304774363</c:v>
                </c:pt>
                <c:pt idx="267">
                  <c:v>116.01739315345894</c:v>
                </c:pt>
                <c:pt idx="268">
                  <c:v>116.04451528881205</c:v>
                </c:pt>
                <c:pt idx="269">
                  <c:v>116.07116768909893</c:v>
                </c:pt>
                <c:pt idx="270">
                  <c:v>116.09735844916557</c:v>
                </c:pt>
                <c:pt idx="271">
                  <c:v>116.12309552575395</c:v>
                </c:pt>
                <c:pt idx="272">
                  <c:v>116.14838673981043</c:v>
                </c:pt>
                <c:pt idx="273">
                  <c:v>116.17323977875724</c:v>
                </c:pt>
                <c:pt idx="274">
                  <c:v>116.19766219872753</c:v>
                </c:pt>
                <c:pt idx="275">
                  <c:v>116.22166142676456</c:v>
                </c:pt>
                <c:pt idx="276">
                  <c:v>116.24524476298552</c:v>
                </c:pt>
                <c:pt idx="277">
                  <c:v>116.26841938271052</c:v>
                </c:pt>
                <c:pt idx="278">
                  <c:v>116.29119233855721</c:v>
                </c:pt>
                <c:pt idx="279">
                  <c:v>116.31357056250162</c:v>
                </c:pt>
                <c:pt idx="280">
                  <c:v>116.33556086790567</c:v>
                </c:pt>
                <c:pt idx="281">
                  <c:v>116.35716995151179</c:v>
                </c:pt>
                <c:pt idx="282">
                  <c:v>116.3784043954053</c:v>
                </c:pt>
                <c:pt idx="283">
                  <c:v>116.39927066894484</c:v>
                </c:pt>
                <c:pt idx="284">
                  <c:v>116.41977513066146</c:v>
                </c:pt>
                <c:pt idx="285">
                  <c:v>116.43992403012682</c:v>
                </c:pt>
                <c:pt idx="286">
                  <c:v>116.45972350979085</c:v>
                </c:pt>
                <c:pt idx="287">
                  <c:v>116.47917960678957</c:v>
                </c:pt>
                <c:pt idx="288">
                  <c:v>116.49829825472325</c:v>
                </c:pt>
                <c:pt idx="289">
                  <c:v>116.51708528540557</c:v>
                </c:pt>
                <c:pt idx="290">
                  <c:v>116.53554643058406</c:v>
                </c:pt>
                <c:pt idx="291">
                  <c:v>116.55368732363247</c:v>
                </c:pt>
                <c:pt idx="292">
                  <c:v>116.57151350121521</c:v>
                </c:pt>
                <c:pt idx="293">
                  <c:v>116.58903040492456</c:v>
                </c:pt>
                <c:pt idx="294">
                  <c:v>116.60624338289094</c:v>
                </c:pt>
                <c:pt idx="295">
                  <c:v>116.62315769136661</c:v>
                </c:pt>
                <c:pt idx="296">
                  <c:v>116.63977849628337</c:v>
                </c:pt>
                <c:pt idx="297">
                  <c:v>116.65611087478447</c:v>
                </c:pt>
                <c:pt idx="298">
                  <c:v>116.67215981673129</c:v>
                </c:pt>
                <c:pt idx="299">
                  <c:v>116.6879302261851</c:v>
                </c:pt>
                <c:pt idx="300">
                  <c:v>116.70342692286431</c:v>
                </c:pt>
                <c:pt idx="301">
                  <c:v>116.71865464357758</c:v>
                </c:pt>
                <c:pt idx="302">
                  <c:v>116.73361804363321</c:v>
                </c:pt>
                <c:pt idx="303">
                  <c:v>116.74832169822511</c:v>
                </c:pt>
                <c:pt idx="304">
                  <c:v>116.7627701037958</c:v>
                </c:pt>
                <c:pt idx="305">
                  <c:v>116.77696767937672</c:v>
                </c:pt>
                <c:pt idx="306">
                  <c:v>116.79091876790632</c:v>
                </c:pt>
                <c:pt idx="307">
                  <c:v>116.80462763752611</c:v>
                </c:pt>
                <c:pt idx="308">
                  <c:v>116.81809848285525</c:v>
                </c:pt>
                <c:pt idx="309">
                  <c:v>116.83133542624374</c:v>
                </c:pt>
                <c:pt idx="310">
                  <c:v>116.84434251900485</c:v>
                </c:pt>
                <c:pt idx="311">
                  <c:v>116.8571237426269</c:v>
                </c:pt>
                <c:pt idx="312">
                  <c:v>116.86968300996475</c:v>
                </c:pt>
                <c:pt idx="313">
                  <c:v>116.88202416641148</c:v>
                </c:pt>
                <c:pt idx="314">
                  <c:v>116.89415099105038</c:v>
                </c:pt>
                <c:pt idx="315">
                  <c:v>116.90606719778765</c:v>
                </c:pt>
                <c:pt idx="316">
                  <c:v>116.91777643646617</c:v>
                </c:pt>
                <c:pt idx="317">
                  <c:v>116.92928229396055</c:v>
                </c:pt>
                <c:pt idx="318">
                  <c:v>116.94058829525386</c:v>
                </c:pt>
                <c:pt idx="319">
                  <c:v>116.9516979044962</c:v>
                </c:pt>
                <c:pt idx="320">
                  <c:v>116.96261452604553</c:v>
                </c:pt>
                <c:pt idx="321">
                  <c:v>116.97334150549104</c:v>
                </c:pt>
                <c:pt idx="322">
                  <c:v>116.98388213065923</c:v>
                </c:pt>
                <c:pt idx="323">
                  <c:v>116.9942396326031</c:v>
                </c:pt>
                <c:pt idx="324">
                  <c:v>117.0044171865747</c:v>
                </c:pt>
                <c:pt idx="325">
                  <c:v>117.0144179129812</c:v>
                </c:pt>
                <c:pt idx="326">
                  <c:v>117.02424487832496</c:v>
                </c:pt>
                <c:pt idx="327">
                  <c:v>117.03390109612766</c:v>
                </c:pt>
                <c:pt idx="328">
                  <c:v>117.04338952783883</c:v>
                </c:pt>
                <c:pt idx="329">
                  <c:v>117.05271308372903</c:v>
                </c:pt>
                <c:pt idx="330">
                  <c:v>117.06187462376805</c:v>
                </c:pt>
                <c:pt idx="331">
                  <c:v>117.07087695848809</c:v>
                </c:pt>
                <c:pt idx="332">
                  <c:v>117.07972284983242</c:v>
                </c:pt>
                <c:pt idx="333">
                  <c:v>117.08841501198972</c:v>
                </c:pt>
                <c:pt idx="334">
                  <c:v>117.09695611221422</c:v>
                </c:pt>
                <c:pt idx="335">
                  <c:v>117.10534877163192</c:v>
                </c:pt>
                <c:pt idx="336">
                  <c:v>117.11359556603328</c:v>
                </c:pt>
                <c:pt idx="337">
                  <c:v>117.12169902665232</c:v>
                </c:pt>
                <c:pt idx="338">
                  <c:v>117.12966164093258</c:v>
                </c:pt>
                <c:pt idx="339">
                  <c:v>117.13748585328005</c:v>
                </c:pt>
                <c:pt idx="340">
                  <c:v>117.14517406580335</c:v>
                </c:pt>
                <c:pt idx="341">
                  <c:v>117.15272863904124</c:v>
                </c:pt>
                <c:pt idx="342">
                  <c:v>117.16015189267793</c:v>
                </c:pt>
                <c:pt idx="343">
                  <c:v>117.16744610624606</c:v>
                </c:pt>
                <c:pt idx="344">
                  <c:v>117.17461351981781</c:v>
                </c:pt>
                <c:pt idx="345">
                  <c:v>117.18165633468425</c:v>
                </c:pt>
                <c:pt idx="346">
                  <c:v>117.18857671402304</c:v>
                </c:pt>
                <c:pt idx="347">
                  <c:v>117.19537678355492</c:v>
                </c:pt>
                <c:pt idx="348">
                  <c:v>117.20205863218884</c:v>
                </c:pt>
                <c:pt idx="349">
                  <c:v>117.20862431265618</c:v>
                </c:pt>
                <c:pt idx="350">
                  <c:v>117.21507584213421</c:v>
                </c:pt>
                <c:pt idx="351">
                  <c:v>117.22141520285878</c:v>
                </c:pt>
                <c:pt idx="352">
                  <c:v>117.22764434272663</c:v>
                </c:pt>
                <c:pt idx="353">
                  <c:v>117.2337651758875</c:v>
                </c:pt>
                <c:pt idx="354">
                  <c:v>117.23977958332596</c:v>
                </c:pt>
                <c:pt idx="355">
                  <c:v>117.2456894134334</c:v>
                </c:pt>
                <c:pt idx="356">
                  <c:v>117.25149648257029</c:v>
                </c:pt>
                <c:pt idx="357">
                  <c:v>117.25720257561873</c:v>
                </c:pt>
                <c:pt idx="358">
                  <c:v>117.26280944652562</c:v>
                </c:pt>
                <c:pt idx="359">
                  <c:v>117.26831881883649</c:v>
                </c:pt>
                <c:pt idx="360">
                  <c:v>117.27373238622025</c:v>
                </c:pt>
                <c:pt idx="361">
                  <c:v>117.27905181298492</c:v>
                </c:pt>
                <c:pt idx="362">
                  <c:v>117.28427873458456</c:v>
                </c:pt>
                <c:pt idx="363">
                  <c:v>117.28941475811752</c:v>
                </c:pt>
                <c:pt idx="364">
                  <c:v>117.29446146281607</c:v>
                </c:pt>
                <c:pt idx="365">
                  <c:v>117.29942040052781</c:v>
                </c:pt>
                <c:pt idx="366">
                  <c:v>117.30429309618864</c:v>
                </c:pt>
                <c:pt idx="367">
                  <c:v>117.30908104828779</c:v>
                </c:pt>
                <c:pt idx="368">
                  <c:v>117.31378572932476</c:v>
                </c:pt>
                <c:pt idx="369">
                  <c:v>117.31840858625844</c:v>
                </c:pt>
                <c:pt idx="370">
                  <c:v>117.3229510409486</c:v>
                </c:pt>
                <c:pt idx="371">
                  <c:v>117.32741449058969</c:v>
                </c:pt>
                <c:pt idx="372">
                  <c:v>117.3318003081373</c:v>
                </c:pt>
                <c:pt idx="373">
                  <c:v>117.33610984272724</c:v>
                </c:pt>
                <c:pt idx="374">
                  <c:v>117.34034442008739</c:v>
                </c:pt>
                <c:pt idx="375">
                  <c:v>117.3445053429426</c:v>
                </c:pt>
                <c:pt idx="376">
                  <c:v>117.34859389141245</c:v>
                </c:pt>
                <c:pt idx="377">
                  <c:v>117.35261132340239</c:v>
                </c:pt>
                <c:pt idx="378">
                  <c:v>117.35655887498794</c:v>
                </c:pt>
                <c:pt idx="379">
                  <c:v>117.36043776079245</c:v>
                </c:pt>
                <c:pt idx="380">
                  <c:v>117.36424917435826</c:v>
                </c:pt>
                <c:pt idx="381">
                  <c:v>117.36799428851155</c:v>
                </c:pt>
                <c:pt idx="382">
                  <c:v>117.37167425572086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'insulation effcet'!$G$2</c:f>
              <c:strCache>
                <c:ptCount val="1"/>
                <c:pt idx="0">
                  <c:v>50mm</c:v>
                </c:pt>
              </c:strCache>
            </c:strRef>
          </c:tx>
          <c:marker>
            <c:symbol val="none"/>
          </c:marker>
          <c:xVal>
            <c:numRef>
              <c:f>'insulation effcet'!$A$3:$A$385</c:f>
              <c:numCache>
                <c:formatCode>General</c:formatCode>
                <c:ptCount val="383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'insulation effcet'!$G$3:$G$385</c:f>
              <c:numCache>
                <c:formatCode>General</c:formatCode>
                <c:ptCount val="383"/>
                <c:pt idx="0">
                  <c:v>20</c:v>
                </c:pt>
                <c:pt idx="1">
                  <c:v>21.454542938851258</c:v>
                </c:pt>
                <c:pt idx="2">
                  <c:v>21.742649464309707</c:v>
                </c:pt>
                <c:pt idx="3">
                  <c:v>22.029003542847668</c:v>
                </c:pt>
                <c:pt idx="4">
                  <c:v>22.315542183075074</c:v>
                </c:pt>
                <c:pt idx="5">
                  <c:v>22.601356088650313</c:v>
                </c:pt>
                <c:pt idx="6">
                  <c:v>22.886528784473285</c:v>
                </c:pt>
                <c:pt idx="7">
                  <c:v>23.171045904702222</c:v>
                </c:pt>
                <c:pt idx="8">
                  <c:v>23.454908555432233</c:v>
                </c:pt>
                <c:pt idx="9">
                  <c:v>23.73811574151166</c:v>
                </c:pt>
                <c:pt idx="10">
                  <c:v>24.020666926809319</c:v>
                </c:pt>
                <c:pt idx="11">
                  <c:v>24.302561640327266</c:v>
                </c:pt>
                <c:pt idx="12">
                  <c:v>24.583799519370846</c:v>
                </c:pt>
                <c:pt idx="13">
                  <c:v>24.864380291146418</c:v>
                </c:pt>
                <c:pt idx="14">
                  <c:v>25.144303765195133</c:v>
                </c:pt>
                <c:pt idx="15">
                  <c:v>25.423569825726432</c:v>
                </c:pt>
                <c:pt idx="16">
                  <c:v>25.702178425162444</c:v>
                </c:pt>
                <c:pt idx="17">
                  <c:v>25.980129578486601</c:v>
                </c:pt>
                <c:pt idx="18">
                  <c:v>26.257423358287348</c:v>
                </c:pt>
                <c:pt idx="19">
                  <c:v>26.534059890379954</c:v>
                </c:pt>
                <c:pt idx="20">
                  <c:v>26.81003934991725</c:v>
                </c:pt>
                <c:pt idx="21">
                  <c:v>27.08536195791649</c:v>
                </c:pt>
                <c:pt idx="22">
                  <c:v>27.360027978142963</c:v>
                </c:pt>
                <c:pt idx="23">
                  <c:v>27.634037714301432</c:v>
                </c:pt>
                <c:pt idx="24">
                  <c:v>27.907391507494733</c:v>
                </c:pt>
                <c:pt idx="25">
                  <c:v>28.180089733915562</c:v>
                </c:pt>
                <c:pt idx="26">
                  <c:v>28.452132802742785</c:v>
                </c:pt>
                <c:pt idx="27">
                  <c:v>28.723521154218012</c:v>
                </c:pt>
                <c:pt idx="28">
                  <c:v>28.994255257881726</c:v>
                </c:pt>
                <c:pt idx="29">
                  <c:v>29.264335610951203</c:v>
                </c:pt>
                <c:pt idx="30">
                  <c:v>30.611471240320125</c:v>
                </c:pt>
                <c:pt idx="31">
                  <c:v>31.9434524241764</c:v>
                </c:pt>
                <c:pt idx="32">
                  <c:v>33.258923303304236</c:v>
                </c:pt>
                <c:pt idx="33">
                  <c:v>34.558202353446362</c:v>
                </c:pt>
                <c:pt idx="34">
                  <c:v>35.841355618372731</c:v>
                </c:pt>
                <c:pt idx="35">
                  <c:v>37.108498019548655</c:v>
                </c:pt>
                <c:pt idx="36">
                  <c:v>38.359743403196816</c:v>
                </c:pt>
                <c:pt idx="37">
                  <c:v>39.595211320215</c:v>
                </c:pt>
                <c:pt idx="38">
                  <c:v>40.815025027983239</c:v>
                </c:pt>
                <c:pt idx="39">
                  <c:v>42.019311049992773</c:v>
                </c:pt>
                <c:pt idx="40">
                  <c:v>43.208198621990306</c:v>
                </c:pt>
                <c:pt idx="41">
                  <c:v>44.381819258552966</c:v>
                </c:pt>
                <c:pt idx="42">
                  <c:v>45.540306382217679</c:v>
                </c:pt>
                <c:pt idx="43">
                  <c:v>46.683795008227683</c:v>
                </c:pt>
                <c:pt idx="44">
                  <c:v>47.812421473741928</c:v>
                </c:pt>
                <c:pt idx="45">
                  <c:v>48.926323203737056</c:v>
                </c:pt>
                <c:pt idx="46">
                  <c:v>50.025638507327301</c:v>
                </c:pt>
                <c:pt idx="47">
                  <c:v>51.110506399519501</c:v>
                </c:pt>
                <c:pt idx="48">
                  <c:v>52.181066444385074</c:v>
                </c:pt>
                <c:pt idx="49">
                  <c:v>53.237458616383023</c:v>
                </c:pt>
                <c:pt idx="50">
                  <c:v>54.279823177157667</c:v>
                </c:pt>
                <c:pt idx="51">
                  <c:v>55.308300565601911</c:v>
                </c:pt>
                <c:pt idx="52">
                  <c:v>56.323031299350539</c:v>
                </c:pt>
                <c:pt idx="53">
                  <c:v>57.324155886169144</c:v>
                </c:pt>
                <c:pt idx="54">
                  <c:v>58.311814743949164</c:v>
                </c:pt>
                <c:pt idx="55">
                  <c:v>59.286148128219665</c:v>
                </c:pt>
                <c:pt idx="56">
                  <c:v>60.247296066251401</c:v>
                </c:pt>
                <c:pt idx="57">
                  <c:v>61.195398296965323</c:v>
                </c:pt>
                <c:pt idx="58">
                  <c:v>62.130594215971385</c:v>
                </c:pt>
                <c:pt idx="59">
                  <c:v>63.053022825158735</c:v>
                </c:pt>
                <c:pt idx="60">
                  <c:v>63.962822686338477</c:v>
                </c:pt>
                <c:pt idx="61">
                  <c:v>64.860131878507786</c:v>
                </c:pt>
                <c:pt idx="62">
                  <c:v>65.745087958361438</c:v>
                </c:pt>
                <c:pt idx="63">
                  <c:v>66.617827923725713</c:v>
                </c:pt>
                <c:pt idx="64">
                  <c:v>67.47848817963127</c:v>
                </c:pt>
                <c:pt idx="65">
                  <c:v>68.327204506777178</c:v>
                </c:pt>
                <c:pt idx="66">
                  <c:v>69.1641120321692</c:v>
                </c:pt>
                <c:pt idx="67">
                  <c:v>69.989345201741486</c:v>
                </c:pt>
                <c:pt idx="68">
                  <c:v>70.803037754794119</c:v>
                </c:pt>
                <c:pt idx="69">
                  <c:v>71.605322700098199</c:v>
                </c:pt>
                <c:pt idx="70">
                  <c:v>72.396332293537739</c:v>
                </c:pt>
                <c:pt idx="71">
                  <c:v>73.176198017172283</c:v>
                </c:pt>
                <c:pt idx="72">
                  <c:v>73.945050559617158</c:v>
                </c:pt>
                <c:pt idx="73">
                  <c:v>74.703019797649731</c:v>
                </c:pt>
                <c:pt idx="74">
                  <c:v>75.450234778959768</c:v>
                </c:pt>
                <c:pt idx="75">
                  <c:v>76.186823705970781</c:v>
                </c:pt>
                <c:pt idx="76">
                  <c:v>76.912913920666682</c:v>
                </c:pt>
                <c:pt idx="77">
                  <c:v>77.628631890364915</c:v>
                </c:pt>
                <c:pt idx="78">
                  <c:v>78.334103194382905</c:v>
                </c:pt>
                <c:pt idx="79">
                  <c:v>79.029452511549877</c:v>
                </c:pt>
                <c:pt idx="80">
                  <c:v>79.714803608520683</c:v>
                </c:pt>
                <c:pt idx="81">
                  <c:v>80.390279328852017</c:v>
                </c:pt>
                <c:pt idx="82">
                  <c:v>81.056001582805322</c:v>
                </c:pt>
                <c:pt idx="83">
                  <c:v>81.71209133784339</c:v>
                </c:pt>
                <c:pt idx="84">
                  <c:v>82.358668609790556</c:v>
                </c:pt>
                <c:pt idx="85">
                  <c:v>82.995852454628917</c:v>
                </c:pt>
                <c:pt idx="86">
                  <c:v>83.623760960904917</c:v>
                </c:pt>
                <c:pt idx="87">
                  <c:v>84.242511242722699</c:v>
                </c:pt>
                <c:pt idx="88">
                  <c:v>84.852219433302309</c:v>
                </c:pt>
                <c:pt idx="89">
                  <c:v>85.453000679082123</c:v>
                </c:pt>
                <c:pt idx="90">
                  <c:v>86.044969134346459</c:v>
                </c:pt>
                <c:pt idx="91">
                  <c:v>86.628237956360337</c:v>
                </c:pt>
                <c:pt idx="92">
                  <c:v>87.202919300994367</c:v>
                </c:pt>
                <c:pt idx="93">
                  <c:v>87.769124318823771</c:v>
                </c:pt>
                <c:pt idx="94">
                  <c:v>88.326963151686371</c:v>
                </c:pt>
                <c:pt idx="95">
                  <c:v>88.876544929684997</c:v>
                </c:pt>
                <c:pt idx="96">
                  <c:v>89.41797776862046</c:v>
                </c:pt>
                <c:pt idx="97">
                  <c:v>89.95136876784197</c:v>
                </c:pt>
                <c:pt idx="98">
                  <c:v>90.476824008502135</c:v>
                </c:pt>
                <c:pt idx="99">
                  <c:v>90.99444855220446</c:v>
                </c:pt>
                <c:pt idx="100">
                  <c:v>91.50434644003137</c:v>
                </c:pt>
                <c:pt idx="101">
                  <c:v>92.006620691941464</c:v>
                </c:pt>
                <c:pt idx="102">
                  <c:v>92.501373306524798</c:v>
                </c:pt>
                <c:pt idx="103">
                  <c:v>92.988705261105522</c:v>
                </c:pt>
                <c:pt idx="104">
                  <c:v>93.468716512181359</c:v>
                </c:pt>
                <c:pt idx="105">
                  <c:v>93.941505996189676</c:v>
                </c:pt>
                <c:pt idx="106">
                  <c:v>94.407171630590241</c:v>
                </c:pt>
                <c:pt idx="107">
                  <c:v>94.865810315254919</c:v>
                </c:pt>
                <c:pt idx="108">
                  <c:v>95.317517934154722</c:v>
                </c:pt>
                <c:pt idx="109">
                  <c:v>95.762389357334939</c:v>
                </c:pt>
                <c:pt idx="110">
                  <c:v>96.20051844316913</c:v>
                </c:pt>
                <c:pt idx="111">
                  <c:v>96.631998040883147</c:v>
                </c:pt>
                <c:pt idx="112">
                  <c:v>97.056919993340188</c:v>
                </c:pt>
                <c:pt idx="113">
                  <c:v>97.475375140078413</c:v>
                </c:pt>
                <c:pt idx="114">
                  <c:v>97.887453320592527</c:v>
                </c:pt>
                <c:pt idx="115">
                  <c:v>98.293243377851041</c:v>
                </c:pt>
                <c:pt idx="116">
                  <c:v>98.692833162040955</c:v>
                </c:pt>
                <c:pt idx="117">
                  <c:v>99.086309534531892</c:v>
                </c:pt>
                <c:pt idx="118">
                  <c:v>99.473758372051691</c:v>
                </c:pt>
                <c:pt idx="119">
                  <c:v>99.855264571065675</c:v>
                </c:pt>
                <c:pt idx="120">
                  <c:v>100.23091205235207</c:v>
                </c:pt>
                <c:pt idx="121">
                  <c:v>100.60078376576583</c:v>
                </c:pt>
                <c:pt idx="122">
                  <c:v>100.96496169518367</c:v>
                </c:pt>
                <c:pt idx="123">
                  <c:v>101.32352686362306</c:v>
                </c:pt>
                <c:pt idx="124">
                  <c:v>101.6765593385278</c:v>
                </c:pt>
                <c:pt idx="125">
                  <c:v>102.02413823721352</c:v>
                </c:pt>
                <c:pt idx="126">
                  <c:v>102.36634173246603</c:v>
                </c:pt>
                <c:pt idx="127">
                  <c:v>102.70324705828571</c:v>
                </c:pt>
                <c:pt idx="128">
                  <c:v>103.03493051577158</c:v>
                </c:pt>
                <c:pt idx="129">
                  <c:v>103.36146747913824</c:v>
                </c:pt>
                <c:pt idx="130">
                  <c:v>103.68293240185962</c:v>
                </c:pt>
                <c:pt idx="131">
                  <c:v>103.99939882293306</c:v>
                </c:pt>
                <c:pt idx="132">
                  <c:v>104.31093937325777</c:v>
                </c:pt>
                <c:pt idx="133">
                  <c:v>104.61762578212156</c:v>
                </c:pt>
                <c:pt idx="134">
                  <c:v>104.91952888379012</c:v>
                </c:pt>
                <c:pt idx="135">
                  <c:v>105.21671862419296</c:v>
                </c:pt>
                <c:pt idx="136">
                  <c:v>105.50926406770058</c:v>
                </c:pt>
                <c:pt idx="137">
                  <c:v>105.79723340398721</c:v>
                </c:pt>
                <c:pt idx="138">
                  <c:v>106.08069395497387</c:v>
                </c:pt>
                <c:pt idx="139">
                  <c:v>106.35971218184655</c:v>
                </c:pt>
                <c:pt idx="140">
                  <c:v>106.63435369214424</c:v>
                </c:pt>
                <c:pt idx="141">
                  <c:v>106.90468324691209</c:v>
                </c:pt>
                <c:pt idx="142">
                  <c:v>107.17076476791445</c:v>
                </c:pt>
                <c:pt idx="143">
                  <c:v>107.43266134490352</c:v>
                </c:pt>
                <c:pt idx="144">
                  <c:v>107.69043524293863</c:v>
                </c:pt>
                <c:pt idx="145">
                  <c:v>107.94414790975173</c:v>
                </c:pt>
                <c:pt idx="146">
                  <c:v>108.19385998315488</c:v>
                </c:pt>
                <c:pt idx="147">
                  <c:v>108.43963129848521</c:v>
                </c:pt>
                <c:pt idx="148">
                  <c:v>108.68152089608347</c:v>
                </c:pt>
                <c:pt idx="149">
                  <c:v>108.91958702880194</c:v>
                </c:pt>
                <c:pt idx="150">
                  <c:v>109.15388716953791</c:v>
                </c:pt>
                <c:pt idx="151">
                  <c:v>109.38447801878884</c:v>
                </c:pt>
                <c:pt idx="152">
                  <c:v>109.61141551222566</c:v>
                </c:pt>
                <c:pt idx="153">
                  <c:v>109.83475482828041</c:v>
                </c:pt>
                <c:pt idx="154">
                  <c:v>110.05455039574495</c:v>
                </c:pt>
                <c:pt idx="155">
                  <c:v>110.27085590137736</c:v>
                </c:pt>
                <c:pt idx="156">
                  <c:v>110.48372429751262</c:v>
                </c:pt>
                <c:pt idx="157">
                  <c:v>110.69320780967463</c:v>
                </c:pt>
                <c:pt idx="158">
                  <c:v>110.89935794418638</c:v>
                </c:pt>
                <c:pt idx="159">
                  <c:v>111.10222549577544</c:v>
                </c:pt>
                <c:pt idx="160">
                  <c:v>111.30186055517186</c:v>
                </c:pt>
                <c:pt idx="161">
                  <c:v>111.49831251669566</c:v>
                </c:pt>
                <c:pt idx="162">
                  <c:v>111.69163008583158</c:v>
                </c:pt>
                <c:pt idx="163">
                  <c:v>111.88186128678807</c:v>
                </c:pt>
                <c:pt idx="164">
                  <c:v>112.06905347003853</c:v>
                </c:pt>
                <c:pt idx="165">
                  <c:v>112.25325331984209</c:v>
                </c:pt>
                <c:pt idx="166">
                  <c:v>112.43450686174188</c:v>
                </c:pt>
                <c:pt idx="167">
                  <c:v>112.61285947003847</c:v>
                </c:pt>
                <c:pt idx="168">
                  <c:v>112.78835587523649</c:v>
                </c:pt>
                <c:pt idx="169">
                  <c:v>112.96104017146229</c:v>
                </c:pt>
                <c:pt idx="170">
                  <c:v>113.13095582385085</c:v>
                </c:pt>
                <c:pt idx="171">
                  <c:v>113.2981456759</c:v>
                </c:pt>
                <c:pt idx="172">
                  <c:v>113.4626519567902</c:v>
                </c:pt>
                <c:pt idx="173">
                  <c:v>113.62451628866818</c:v>
                </c:pt>
                <c:pt idx="174">
                  <c:v>113.7837796938929</c:v>
                </c:pt>
                <c:pt idx="175">
                  <c:v>113.9404826022422</c:v>
                </c:pt>
                <c:pt idx="176">
                  <c:v>114.09466485807866</c:v>
                </c:pt>
                <c:pt idx="177">
                  <c:v>114.24636572747337</c:v>
                </c:pt>
                <c:pt idx="178">
                  <c:v>114.39562390528623</c:v>
                </c:pt>
                <c:pt idx="179">
                  <c:v>114.54247752220145</c:v>
                </c:pt>
                <c:pt idx="180">
                  <c:v>114.68696415171723</c:v>
                </c:pt>
                <c:pt idx="181">
                  <c:v>114.82912081708824</c:v>
                </c:pt>
                <c:pt idx="182">
                  <c:v>114.96898399822005</c:v>
                </c:pt>
                <c:pt idx="183">
                  <c:v>115.10658963851446</c:v>
                </c:pt>
                <c:pt idx="184">
                  <c:v>115.24197315166461</c:v>
                </c:pt>
                <c:pt idx="185">
                  <c:v>115.37516942839919</c:v>
                </c:pt>
                <c:pt idx="186">
                  <c:v>115.50621284317481</c:v>
                </c:pt>
                <c:pt idx="187">
                  <c:v>115.63513726081577</c:v>
                </c:pt>
                <c:pt idx="188">
                  <c:v>115.76197604310042</c:v>
                </c:pt>
                <c:pt idx="189">
                  <c:v>115.88676205529359</c:v>
                </c:pt>
                <c:pt idx="190">
                  <c:v>116.0095276726243</c:v>
                </c:pt>
                <c:pt idx="191">
                  <c:v>116.13030478670827</c:v>
                </c:pt>
                <c:pt idx="192">
                  <c:v>116.24912481191457</c:v>
                </c:pt>
                <c:pt idx="193">
                  <c:v>116.36601869167615</c:v>
                </c:pt>
                <c:pt idx="194">
                  <c:v>116.4810169047435</c:v>
                </c:pt>
                <c:pt idx="195">
                  <c:v>116.59414947138126</c:v>
                </c:pt>
                <c:pt idx="196">
                  <c:v>116.70544595950732</c:v>
                </c:pt>
                <c:pt idx="197">
                  <c:v>116.8149354907741</c:v>
                </c:pt>
                <c:pt idx="198">
                  <c:v>116.92264674659178</c:v>
                </c:pt>
                <c:pt idx="199">
                  <c:v>117.02860797409299</c:v>
                </c:pt>
                <c:pt idx="200">
                  <c:v>117.13284699203918</c:v>
                </c:pt>
                <c:pt idx="201">
                  <c:v>117.23539119666796</c:v>
                </c:pt>
                <c:pt idx="202">
                  <c:v>117.3362675674818</c:v>
                </c:pt>
                <c:pt idx="203">
                  <c:v>117.43550267297745</c:v>
                </c:pt>
                <c:pt idx="204">
                  <c:v>117.53312267631644</c:v>
                </c:pt>
                <c:pt idx="205">
                  <c:v>117.62915334093627</c:v>
                </c:pt>
                <c:pt idx="206">
                  <c:v>117.72362003610252</c:v>
                </c:pt>
                <c:pt idx="207">
                  <c:v>117.81654774240167</c:v>
                </c:pt>
                <c:pt idx="208">
                  <c:v>117.90796105717476</c:v>
                </c:pt>
                <c:pt idx="209">
                  <c:v>117.99788419989194</c:v>
                </c:pt>
                <c:pt idx="210">
                  <c:v>118.08634101746802</c:v>
                </c:pt>
                <c:pt idx="211">
                  <c:v>118.17335498951891</c:v>
                </c:pt>
                <c:pt idx="212">
                  <c:v>118.25894923355942</c:v>
                </c:pt>
                <c:pt idx="213">
                  <c:v>118.3431465101422</c:v>
                </c:pt>
                <c:pt idx="214">
                  <c:v>118.4259692279383</c:v>
                </c:pt>
                <c:pt idx="215">
                  <c:v>118.50743944875923</c:v>
                </c:pt>
                <c:pt idx="216">
                  <c:v>118.58757889252098</c:v>
                </c:pt>
                <c:pt idx="217">
                  <c:v>118.6664089421501</c:v>
                </c:pt>
                <c:pt idx="218">
                  <c:v>118.743950648432</c:v>
                </c:pt>
                <c:pt idx="219">
                  <c:v>118.82022473480194</c:v>
                </c:pt>
                <c:pt idx="220">
                  <c:v>118.8952516020787</c:v>
                </c:pt>
                <c:pt idx="221">
                  <c:v>118.96905133314149</c:v>
                </c:pt>
                <c:pt idx="222">
                  <c:v>119.04164369755019</c:v>
                </c:pt>
                <c:pt idx="223">
                  <c:v>119.11304815610926</c:v>
                </c:pt>
                <c:pt idx="224">
                  <c:v>119.18328386537583</c:v>
                </c:pt>
                <c:pt idx="225">
                  <c:v>119.25236968211198</c:v>
                </c:pt>
                <c:pt idx="226">
                  <c:v>119.32032416768186</c:v>
                </c:pt>
                <c:pt idx="227">
                  <c:v>119.38716559239386</c:v>
                </c:pt>
                <c:pt idx="228">
                  <c:v>119.45291193978815</c:v>
                </c:pt>
                <c:pt idx="229">
                  <c:v>119.51758091087014</c:v>
                </c:pt>
                <c:pt idx="230">
                  <c:v>119.58118992829</c:v>
                </c:pt>
                <c:pt idx="231">
                  <c:v>119.64375614046894</c:v>
                </c:pt>
                <c:pt idx="232">
                  <c:v>119.7052964256723</c:v>
                </c:pt>
                <c:pt idx="233">
                  <c:v>119.7658273960302</c:v>
                </c:pt>
                <c:pt idx="234">
                  <c:v>119.82536540150595</c:v>
                </c:pt>
                <c:pt idx="235">
                  <c:v>119.8839265338126</c:v>
                </c:pt>
                <c:pt idx="236">
                  <c:v>119.94152663027833</c:v>
                </c:pt>
                <c:pt idx="237">
                  <c:v>119.99818127766085</c:v>
                </c:pt>
                <c:pt idx="238">
                  <c:v>120.05390581591131</c:v>
                </c:pt>
                <c:pt idx="239">
                  <c:v>120.10871534188824</c:v>
                </c:pt>
                <c:pt idx="240">
                  <c:v>120.16262471302193</c:v>
                </c:pt>
                <c:pt idx="241">
                  <c:v>120.21564855092964</c:v>
                </c:pt>
                <c:pt idx="242">
                  <c:v>120.26780124498219</c:v>
                </c:pt>
                <c:pt idx="243">
                  <c:v>120.31909695582233</c:v>
                </c:pt>
                <c:pt idx="244">
                  <c:v>120.36954961883536</c:v>
                </c:pt>
                <c:pt idx="245">
                  <c:v>120.41917294757249</c:v>
                </c:pt>
                <c:pt idx="246">
                  <c:v>120.46798043712731</c:v>
                </c:pt>
                <c:pt idx="247">
                  <c:v>120.51598536746603</c:v>
                </c:pt>
                <c:pt idx="248">
                  <c:v>120.56320080671175</c:v>
                </c:pt>
                <c:pt idx="249">
                  <c:v>120.60963961438334</c:v>
                </c:pt>
                <c:pt idx="250">
                  <c:v>120.65531444458938</c:v>
                </c:pt>
                <c:pt idx="251">
                  <c:v>120.70023774917763</c:v>
                </c:pt>
                <c:pt idx="252">
                  <c:v>120.74442178084054</c:v>
                </c:pt>
                <c:pt idx="253">
                  <c:v>120.78787859617717</c:v>
                </c:pt>
                <c:pt idx="254">
                  <c:v>120.83062005871207</c:v>
                </c:pt>
                <c:pt idx="255">
                  <c:v>120.87265784187167</c:v>
                </c:pt>
                <c:pt idx="256">
                  <c:v>120.91400343191843</c:v>
                </c:pt>
                <c:pt idx="257">
                  <c:v>120.95466813084343</c:v>
                </c:pt>
                <c:pt idx="258">
                  <c:v>120.99466305921776</c:v>
                </c:pt>
                <c:pt idx="259">
                  <c:v>121.03399915900324</c:v>
                </c:pt>
                <c:pt idx="260">
                  <c:v>121.07268719632289</c:v>
                </c:pt>
                <c:pt idx="261">
                  <c:v>121.1107377641916</c:v>
                </c:pt>
                <c:pt idx="262">
                  <c:v>121.14816128520756</c:v>
                </c:pt>
                <c:pt idx="263">
                  <c:v>121.18496801420484</c:v>
                </c:pt>
                <c:pt idx="264">
                  <c:v>121.2211680408675</c:v>
                </c:pt>
                <c:pt idx="265">
                  <c:v>121.25677129230593</c:v>
                </c:pt>
                <c:pt idx="266">
                  <c:v>121.2917875355956</c:v>
                </c:pt>
                <c:pt idx="267">
                  <c:v>121.3262263802789</c:v>
                </c:pt>
                <c:pt idx="268">
                  <c:v>121.36009728083029</c:v>
                </c:pt>
                <c:pt idx="269">
                  <c:v>121.39340953908554</c:v>
                </c:pt>
                <c:pt idx="270">
                  <c:v>121.42617230663511</c:v>
                </c:pt>
                <c:pt idx="271">
                  <c:v>121.45839458718245</c:v>
                </c:pt>
                <c:pt idx="272">
                  <c:v>121.49008523886748</c:v>
                </c:pt>
                <c:pt idx="273">
                  <c:v>121.52125297655569</c:v>
                </c:pt>
                <c:pt idx="274">
                  <c:v>121.55190637409345</c:v>
                </c:pt>
                <c:pt idx="275">
                  <c:v>121.58205386652975</c:v>
                </c:pt>
                <c:pt idx="276">
                  <c:v>121.61170375230493</c:v>
                </c:pt>
                <c:pt idx="277">
                  <c:v>121.64086419540688</c:v>
                </c:pt>
                <c:pt idx="278">
                  <c:v>121.66954322749486</c:v>
                </c:pt>
                <c:pt idx="279">
                  <c:v>121.69774874999179</c:v>
                </c:pt>
                <c:pt idx="280">
                  <c:v>121.72548853614499</c:v>
                </c:pt>
                <c:pt idx="281">
                  <c:v>121.75277023305614</c:v>
                </c:pt>
                <c:pt idx="282">
                  <c:v>121.77960136368053</c:v>
                </c:pt>
                <c:pt idx="283">
                  <c:v>121.80598932879636</c:v>
                </c:pt>
                <c:pt idx="284">
                  <c:v>121.8319414089442</c:v>
                </c:pt>
                <c:pt idx="285">
                  <c:v>121.85746476633722</c:v>
                </c:pt>
                <c:pt idx="286">
                  <c:v>121.88256644674235</c:v>
                </c:pt>
                <c:pt idx="287">
                  <c:v>121.90725338133308</c:v>
                </c:pt>
                <c:pt idx="288">
                  <c:v>121.93153238851397</c:v>
                </c:pt>
                <c:pt idx="289">
                  <c:v>121.95541017571747</c:v>
                </c:pt>
                <c:pt idx="290">
                  <c:v>121.97889334117332</c:v>
                </c:pt>
                <c:pt idx="291">
                  <c:v>122.00198837565091</c:v>
                </c:pt>
                <c:pt idx="292">
                  <c:v>122.02470166417513</c:v>
                </c:pt>
                <c:pt idx="293">
                  <c:v>122.04703948771576</c:v>
                </c:pt>
                <c:pt idx="294">
                  <c:v>122.06900802485114</c:v>
                </c:pt>
                <c:pt idx="295">
                  <c:v>122.09061335340618</c:v>
                </c:pt>
                <c:pt idx="296">
                  <c:v>122.11186145206521</c:v>
                </c:pt>
                <c:pt idx="297">
                  <c:v>122.13275820196003</c:v>
                </c:pt>
                <c:pt idx="298">
                  <c:v>122.15330938823347</c:v>
                </c:pt>
                <c:pt idx="299">
                  <c:v>122.17352070157877</c:v>
                </c:pt>
                <c:pt idx="300">
                  <c:v>122.19339773975521</c:v>
                </c:pt>
                <c:pt idx="301">
                  <c:v>122.2129460090803</c:v>
                </c:pt>
                <c:pt idx="302">
                  <c:v>122.23217092589879</c:v>
                </c:pt>
                <c:pt idx="303">
                  <c:v>122.2510778180289</c:v>
                </c:pt>
                <c:pt idx="304">
                  <c:v>122.26967192618619</c:v>
                </c:pt>
                <c:pt idx="305">
                  <c:v>122.28795840538511</c:v>
                </c:pt>
                <c:pt idx="306">
                  <c:v>122.3059423263189</c:v>
                </c:pt>
                <c:pt idx="307">
                  <c:v>122.32362867671785</c:v>
                </c:pt>
                <c:pt idx="308">
                  <c:v>122.34102236268646</c:v>
                </c:pt>
                <c:pt idx="309">
                  <c:v>122.3581282100197</c:v>
                </c:pt>
                <c:pt idx="310">
                  <c:v>122.3749509654986</c:v>
                </c:pt>
                <c:pt idx="311">
                  <c:v>122.39149529816568</c:v>
                </c:pt>
                <c:pt idx="312">
                  <c:v>122.40776580058034</c:v>
                </c:pt>
                <c:pt idx="313">
                  <c:v>122.42376699005452</c:v>
                </c:pt>
                <c:pt idx="314">
                  <c:v>122.43950330986905</c:v>
                </c:pt>
                <c:pt idx="315">
                  <c:v>122.4549791304708</c:v>
                </c:pt>
                <c:pt idx="316">
                  <c:v>122.47019875065105</c:v>
                </c:pt>
                <c:pt idx="317">
                  <c:v>122.48516639870526</c:v>
                </c:pt>
                <c:pt idx="318">
                  <c:v>122.49988623357461</c:v>
                </c:pt>
                <c:pt idx="319">
                  <c:v>122.51436234596953</c:v>
                </c:pt>
                <c:pt idx="320">
                  <c:v>122.52859875947541</c:v>
                </c:pt>
                <c:pt idx="321">
                  <c:v>122.54259943164098</c:v>
                </c:pt>
                <c:pt idx="322">
                  <c:v>122.55636825504934</c:v>
                </c:pt>
                <c:pt idx="323">
                  <c:v>122.56990905837209</c:v>
                </c:pt>
                <c:pt idx="324">
                  <c:v>122.58322560740682</c:v>
                </c:pt>
                <c:pt idx="325">
                  <c:v>122.59632160609802</c:v>
                </c:pt>
                <c:pt idx="326">
                  <c:v>122.60920069754191</c:v>
                </c:pt>
                <c:pt idx="327">
                  <c:v>122.62186646497526</c:v>
                </c:pt>
                <c:pt idx="328">
                  <c:v>122.63432243274849</c:v>
                </c:pt>
                <c:pt idx="329">
                  <c:v>122.64657206728332</c:v>
                </c:pt>
                <c:pt idx="330">
                  <c:v>122.65861877801512</c:v>
                </c:pt>
                <c:pt idx="331">
                  <c:v>122.67046591832039</c:v>
                </c:pt>
                <c:pt idx="332">
                  <c:v>122.68211678642923</c:v>
                </c:pt>
                <c:pt idx="333">
                  <c:v>122.69357462632351</c:v>
                </c:pt>
                <c:pt idx="334">
                  <c:v>122.7048426286205</c:v>
                </c:pt>
                <c:pt idx="335">
                  <c:v>122.71592393144249</c:v>
                </c:pt>
                <c:pt idx="336">
                  <c:v>122.72682162127249</c:v>
                </c:pt>
                <c:pt idx="337">
                  <c:v>122.73753873379626</c:v>
                </c:pt>
                <c:pt idx="338">
                  <c:v>122.74807825473079</c:v>
                </c:pt>
                <c:pt idx="339">
                  <c:v>122.75844312063963</c:v>
                </c:pt>
                <c:pt idx="340">
                  <c:v>122.76863621973504</c:v>
                </c:pt>
                <c:pt idx="341">
                  <c:v>122.77866039266742</c:v>
                </c:pt>
                <c:pt idx="342">
                  <c:v>122.78851843330186</c:v>
                </c:pt>
                <c:pt idx="343">
                  <c:v>122.79821308948247</c:v>
                </c:pt>
                <c:pt idx="344">
                  <c:v>122.80774706378426</c:v>
                </c:pt>
                <c:pt idx="345">
                  <c:v>122.81712301425299</c:v>
                </c:pt>
                <c:pt idx="346">
                  <c:v>122.82634355513312</c:v>
                </c:pt>
                <c:pt idx="347">
                  <c:v>122.8354112575841</c:v>
                </c:pt>
                <c:pt idx="348">
                  <c:v>122.84432865038504</c:v>
                </c:pt>
                <c:pt idx="349">
                  <c:v>122.85309822062807</c:v>
                </c:pt>
                <c:pt idx="350">
                  <c:v>122.86172241440056</c:v>
                </c:pt>
                <c:pt idx="351">
                  <c:v>122.87020363745631</c:v>
                </c:pt>
                <c:pt idx="352">
                  <c:v>122.87854425587588</c:v>
                </c:pt>
                <c:pt idx="353">
                  <c:v>122.88674659671634</c:v>
                </c:pt>
                <c:pt idx="354">
                  <c:v>122.89481294865043</c:v>
                </c:pt>
                <c:pt idx="355">
                  <c:v>122.90274556259551</c:v>
                </c:pt>
                <c:pt idx="356">
                  <c:v>122.91054665233229</c:v>
                </c:pt>
                <c:pt idx="357">
                  <c:v>122.91821839511347</c:v>
                </c:pt>
                <c:pt idx="358">
                  <c:v>122.9257629322627</c:v>
                </c:pt>
                <c:pt idx="359">
                  <c:v>122.93318236976374</c:v>
                </c:pt>
                <c:pt idx="360">
                  <c:v>122.94047877884007</c:v>
                </c:pt>
                <c:pt idx="361">
                  <c:v>122.94765419652519</c:v>
                </c:pt>
                <c:pt idx="362">
                  <c:v>122.95471062622362</c:v>
                </c:pt>
                <c:pt idx="363">
                  <c:v>122.96165003826279</c:v>
                </c:pt>
                <c:pt idx="364">
                  <c:v>122.96847437043604</c:v>
                </c:pt>
                <c:pt idx="365">
                  <c:v>122.9751855285368</c:v>
                </c:pt>
                <c:pt idx="366">
                  <c:v>122.981785386884</c:v>
                </c:pt>
                <c:pt idx="367">
                  <c:v>122.9882757888391</c:v>
                </c:pt>
                <c:pt idx="368">
                  <c:v>122.99465854731463</c:v>
                </c:pt>
                <c:pt idx="369">
                  <c:v>123.00093544527446</c:v>
                </c:pt>
                <c:pt idx="370">
                  <c:v>123.007108236226</c:v>
                </c:pt>
                <c:pt idx="371">
                  <c:v>123.01317864470433</c:v>
                </c:pt>
                <c:pt idx="372">
                  <c:v>123.0191483667485</c:v>
                </c:pt>
                <c:pt idx="373">
                  <c:v>123.02501907037005</c:v>
                </c:pt>
                <c:pt idx="374">
                  <c:v>123.03079239601394</c:v>
                </c:pt>
                <c:pt idx="375">
                  <c:v>123.0364699570119</c:v>
                </c:pt>
                <c:pt idx="376">
                  <c:v>123.04205334002854</c:v>
                </c:pt>
                <c:pt idx="377">
                  <c:v>123.04754410549999</c:v>
                </c:pt>
                <c:pt idx="378">
                  <c:v>123.05294378806556</c:v>
                </c:pt>
                <c:pt idx="379">
                  <c:v>123.05825389699228</c:v>
                </c:pt>
                <c:pt idx="380">
                  <c:v>123.06347591659255</c:v>
                </c:pt>
                <c:pt idx="381">
                  <c:v>123.06861130663495</c:v>
                </c:pt>
                <c:pt idx="382">
                  <c:v>123.07366150274834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'insulation effcet'!$H$2</c:f>
              <c:strCache>
                <c:ptCount val="1"/>
                <c:pt idx="0">
                  <c:v>inf</c:v>
                </c:pt>
              </c:strCache>
            </c:strRef>
          </c:tx>
          <c:marker>
            <c:symbol val="none"/>
          </c:marker>
          <c:xVal>
            <c:numRef>
              <c:f>'insulation effcet'!$A$3:$A$385</c:f>
              <c:numCache>
                <c:formatCode>General</c:formatCode>
                <c:ptCount val="383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'insulation effcet'!$H$3:$H$385</c:f>
              <c:numCache>
                <c:formatCode>General</c:formatCode>
                <c:ptCount val="383"/>
                <c:pt idx="0">
                  <c:v>20</c:v>
                </c:pt>
                <c:pt idx="1">
                  <c:v>21.454542938851258</c:v>
                </c:pt>
                <c:pt idx="2">
                  <c:v>21.742649464309707</c:v>
                </c:pt>
                <c:pt idx="3">
                  <c:v>22.029003542847668</c:v>
                </c:pt>
                <c:pt idx="4">
                  <c:v>22.315958430044102</c:v>
                </c:pt>
                <c:pt idx="5">
                  <c:v>22.602332042173082</c:v>
                </c:pt>
                <c:pt idx="6">
                  <c:v>22.88812245230827</c:v>
                </c:pt>
                <c:pt idx="7">
                  <c:v>23.17332764372232</c:v>
                </c:pt>
                <c:pt idx="8">
                  <c:v>23.457945962864635</c:v>
                </c:pt>
                <c:pt idx="9">
                  <c:v>23.741975937797772</c:v>
                </c:pt>
                <c:pt idx="10">
                  <c:v>24.025416278697488</c:v>
                </c:pt>
                <c:pt idx="11">
                  <c:v>24.308265848534887</c:v>
                </c:pt>
                <c:pt idx="12">
                  <c:v>24.590523646025634</c:v>
                </c:pt>
                <c:pt idx="13">
                  <c:v>24.872188790156386</c:v>
                </c:pt>
                <c:pt idx="14">
                  <c:v>25.153260507605566</c:v>
                </c:pt>
                <c:pt idx="15">
                  <c:v>25.433738122064387</c:v>
                </c:pt>
                <c:pt idx="16">
                  <c:v>25.713621045148674</c:v>
                </c:pt>
                <c:pt idx="17">
                  <c:v>25.992908768576644</c:v>
                </c:pt>
                <c:pt idx="18">
                  <c:v>26.271600857383817</c:v>
                </c:pt>
                <c:pt idx="19">
                  <c:v>26.549696943993144</c:v>
                </c:pt>
                <c:pt idx="20">
                  <c:v>26.827196722998096</c:v>
                </c:pt>
                <c:pt idx="21">
                  <c:v>27.104099946545201</c:v>
                </c:pt>
                <c:pt idx="22">
                  <c:v>27.380406420224691</c:v>
                </c:pt>
                <c:pt idx="23">
                  <c:v>27.656115999395009</c:v>
                </c:pt>
                <c:pt idx="24">
                  <c:v>27.931228585880259</c:v>
                </c:pt>
                <c:pt idx="25">
                  <c:v>28.205744124990218</c:v>
                </c:pt>
                <c:pt idx="26">
                  <c:v>28.479662602820905</c:v>
                </c:pt>
                <c:pt idx="27">
                  <c:v>28.752984043800478</c:v>
                </c:pt>
                <c:pt idx="28">
                  <c:v>29.025708508450705</c:v>
                </c:pt>
                <c:pt idx="29">
                  <c:v>29.297836091338695</c:v>
                </c:pt>
                <c:pt idx="30">
                  <c:v>30.65549023063166</c:v>
                </c:pt>
                <c:pt idx="31">
                  <c:v>31.998174290391301</c:v>
                </c:pt>
                <c:pt idx="32">
                  <c:v>33.325923371045285</c:v>
                </c:pt>
                <c:pt idx="33">
                  <c:v>34.638786128057156</c:v>
                </c:pt>
                <c:pt idx="34">
                  <c:v>35.936821641217009</c:v>
                </c:pt>
                <c:pt idx="35">
                  <c:v>37.220097611106731</c:v>
                </c:pt>
                <c:pt idx="36">
                  <c:v>38.488688859423192</c:v>
                </c:pt>
                <c:pt idx="37">
                  <c:v>39.742676180596959</c:v>
                </c:pt>
                <c:pt idx="38">
                  <c:v>40.982145418546388</c:v>
                </c:pt>
                <c:pt idx="39">
                  <c:v>42.207186718586414</c:v>
                </c:pt>
                <c:pt idx="40">
                  <c:v>43.417893911560633</c:v>
                </c:pt>
                <c:pt idx="41">
                  <c:v>44.614364001096426</c:v>
                </c:pt>
                <c:pt idx="42">
                  <c:v>45.796696732213952</c:v>
                </c:pt>
                <c:pt idx="43">
                  <c:v>46.964994225057765</c:v>
                </c:pt>
                <c:pt idx="44">
                  <c:v>48.119360661360922</c:v>
                </c:pt>
                <c:pt idx="45">
                  <c:v>49.259902014058611</c:v>
                </c:pt>
                <c:pt idx="46">
                  <c:v>50.386725812536937</c:v>
                </c:pt>
                <c:pt idx="47">
                  <c:v>51.499940937555593</c:v>
                </c:pt>
                <c:pt idx="48">
                  <c:v>52.599657441064878</c:v>
                </c:pt>
                <c:pt idx="49">
                  <c:v>53.685986387048708</c:v>
                </c:pt>
                <c:pt idx="50">
                  <c:v>54.759039710235861</c:v>
                </c:pt>
                <c:pt idx="51">
                  <c:v>55.818930090081722</c:v>
                </c:pt>
                <c:pt idx="52">
                  <c:v>56.865770837868602</c:v>
                </c:pt>
                <c:pt idx="53">
                  <c:v>57.899675795130442</c:v>
                </c:pt>
                <c:pt idx="54">
                  <c:v>58.920759241897457</c:v>
                </c:pt>
                <c:pt idx="55">
                  <c:v>59.929135813492245</c:v>
                </c:pt>
                <c:pt idx="56">
                  <c:v>60.924920424802821</c:v>
                </c:pt>
                <c:pt idx="57">
                  <c:v>61.908228201118121</c:v>
                </c:pt>
                <c:pt idx="58">
                  <c:v>62.879174414744554</c:v>
                </c:pt>
                <c:pt idx="59">
                  <c:v>63.837874426733272</c:v>
                </c:pt>
                <c:pt idx="60">
                  <c:v>64.784443633141194</c:v>
                </c:pt>
                <c:pt idx="61">
                  <c:v>65.718997415327436</c:v>
                </c:pt>
                <c:pt idx="62">
                  <c:v>66.641651093853454</c:v>
                </c:pt>
                <c:pt idx="63">
                  <c:v>67.5525198856119</c:v>
                </c:pt>
                <c:pt idx="64">
                  <c:v>68.451718863857479</c:v>
                </c:pt>
                <c:pt idx="65">
                  <c:v>69.339362920854569</c:v>
                </c:pt>
                <c:pt idx="66">
                  <c:v>70.215566732892043</c:v>
                </c:pt>
                <c:pt idx="67">
                  <c:v>71.080444727446064</c:v>
                </c:pt>
                <c:pt idx="68">
                  <c:v>71.934111052298547</c:v>
                </c:pt>
                <c:pt idx="69">
                  <c:v>72.776679546441642</c:v>
                </c:pt>
                <c:pt idx="70">
                  <c:v>73.608263712618481</c:v>
                </c:pt>
                <c:pt idx="71">
                  <c:v>74.428976691368092</c:v>
                </c:pt>
                <c:pt idx="72">
                  <c:v>75.238931236457034</c:v>
                </c:pt>
                <c:pt idx="73">
                  <c:v>76.038239691593901</c:v>
                </c:pt>
                <c:pt idx="74">
                  <c:v>76.827013968334271</c:v>
                </c:pt>
                <c:pt idx="75">
                  <c:v>77.605365525093603</c:v>
                </c:pt>
                <c:pt idx="76">
                  <c:v>78.373405347194819</c:v>
                </c:pt>
                <c:pt idx="77">
                  <c:v>79.131243927884853</c:v>
                </c:pt>
                <c:pt idx="78">
                  <c:v>79.87899125026135</c:v>
                </c:pt>
                <c:pt idx="79">
                  <c:v>80.616756770056938</c:v>
                </c:pt>
                <c:pt idx="80">
                  <c:v>81.344649399233532</c:v>
                </c:pt>
                <c:pt idx="81">
                  <c:v>82.062777490344104</c:v>
                </c:pt>
                <c:pt idx="82">
                  <c:v>82.771248821623303</c:v>
                </c:pt>
                <c:pt idx="83">
                  <c:v>83.47017058277217</c:v>
                </c:pt>
                <c:pt idx="84">
                  <c:v>84.159649361405215</c:v>
                </c:pt>
                <c:pt idx="85">
                  <c:v>84.839791130131275</c:v>
                </c:pt>
                <c:pt idx="86">
                  <c:v>85.510701234241779</c:v>
                </c:pt>
                <c:pt idx="87">
                  <c:v>86.17248437998262</c:v>
                </c:pt>
                <c:pt idx="88">
                  <c:v>86.825244623387562</c:v>
                </c:pt>
                <c:pt idx="89">
                  <c:v>87.46908535965305</c:v>
                </c:pt>
                <c:pt idx="90">
                  <c:v>88.104109313035806</c:v>
                </c:pt>
                <c:pt idx="91">
                  <c:v>88.73041852725585</c:v>
                </c:pt>
                <c:pt idx="92">
                  <c:v>89.348114356389061</c:v>
                </c:pt>
                <c:pt idx="93">
                  <c:v>89.957297456234201</c:v>
                </c:pt>
                <c:pt idx="94">
                  <c:v>90.558067776140547</c:v>
                </c:pt>
                <c:pt idx="95">
                  <c:v>91.150524551282871</c:v>
                </c:pt>
                <c:pt idx="96">
                  <c:v>91.734766295371514</c:v>
                </c:pt>
                <c:pt idx="97">
                  <c:v>92.310890793785745</c:v>
                </c:pt>
                <c:pt idx="98">
                  <c:v>92.878995097119372</c:v>
                </c:pt>
                <c:pt idx="99">
                  <c:v>93.439175515127943</c:v>
                </c:pt>
                <c:pt idx="100">
                  <c:v>93.991527611067468</c:v>
                </c:pt>
                <c:pt idx="101">
                  <c:v>94.536146196414919</c:v>
                </c:pt>
                <c:pt idx="102">
                  <c:v>95.073125325961158</c:v>
                </c:pt>
                <c:pt idx="103">
                  <c:v>95.602558293267293</c:v>
                </c:pt>
                <c:pt idx="104">
                  <c:v>96.124537626475743</c:v>
                </c:pt>
                <c:pt idx="105">
                  <c:v>96.639155084467419</c:v>
                </c:pt>
                <c:pt idx="106">
                  <c:v>97.146501653357006</c:v>
                </c:pt>
                <c:pt idx="107">
                  <c:v>97.64666754331806</c:v>
                </c:pt>
                <c:pt idx="108">
                  <c:v>98.139742185730228</c:v>
                </c:pt>
                <c:pt idx="109">
                  <c:v>98.625814230640799</c:v>
                </c:pt>
                <c:pt idx="110">
                  <c:v>99.104971544533171</c:v>
                </c:pt>
                <c:pt idx="111">
                  <c:v>99.577301208394701</c:v>
                </c:pt>
                <c:pt idx="112">
                  <c:v>100.04288951607671</c:v>
                </c:pt>
                <c:pt idx="113">
                  <c:v>100.50182197293952</c:v>
                </c:pt>
                <c:pt idx="114">
                  <c:v>100.95418329477539</c:v>
                </c:pt>
                <c:pt idx="115">
                  <c:v>101.40005740700241</c:v>
                </c:pt>
                <c:pt idx="116">
                  <c:v>101.83952744412254</c:v>
                </c:pt>
                <c:pt idx="117">
                  <c:v>102.27267574943697</c:v>
                </c:pt>
                <c:pt idx="118">
                  <c:v>102.69958387501204</c:v>
                </c:pt>
                <c:pt idx="119">
                  <c:v>103.1203325818892</c:v>
                </c:pt>
                <c:pt idx="120">
                  <c:v>103.53500184053242</c:v>
                </c:pt>
                <c:pt idx="121">
                  <c:v>103.94367083150652</c:v>
                </c:pt>
                <c:pt idx="122">
                  <c:v>104.34641794638023</c:v>
                </c:pt>
                <c:pt idx="123">
                  <c:v>104.74332078884729</c:v>
                </c:pt>
                <c:pt idx="124">
                  <c:v>105.13445617605974</c:v>
                </c:pt>
                <c:pt idx="125">
                  <c:v>105.51990014016701</c:v>
                </c:pt>
                <c:pt idx="126">
                  <c:v>105.89972793005457</c:v>
                </c:pt>
                <c:pt idx="127">
                  <c:v>106.2740140132764</c:v>
                </c:pt>
                <c:pt idx="128">
                  <c:v>106.64283207817515</c:v>
                </c:pt>
                <c:pt idx="129">
                  <c:v>107.00625503618402</c:v>
                </c:pt>
                <c:pt idx="130">
                  <c:v>107.36435502430466</c:v>
                </c:pt>
                <c:pt idx="131">
                  <c:v>107.71720340775536</c:v>
                </c:pt>
                <c:pt idx="132">
                  <c:v>108.0648707827837</c:v>
                </c:pt>
                <c:pt idx="133">
                  <c:v>108.40742697963822</c:v>
                </c:pt>
                <c:pt idx="134">
                  <c:v>108.7449410656935</c:v>
                </c:pt>
                <c:pt idx="135">
                  <c:v>109.07748134872324</c:v>
                </c:pt>
                <c:pt idx="136">
                  <c:v>109.40511538031599</c:v>
                </c:pt>
                <c:pt idx="137">
                  <c:v>109.72790995942816</c:v>
                </c:pt>
                <c:pt idx="138">
                  <c:v>110.04593113606921</c:v>
                </c:pt>
                <c:pt idx="139">
                  <c:v>110.35924421511383</c:v>
                </c:pt>
                <c:pt idx="140">
                  <c:v>110.66791376023609</c:v>
                </c:pt>
                <c:pt idx="141">
                  <c:v>110.97200359796058</c:v>
                </c:pt>
                <c:pt idx="142">
                  <c:v>111.27157682182572</c:v>
                </c:pt>
                <c:pt idx="143">
                  <c:v>111.5666957966544</c:v>
                </c:pt>
                <c:pt idx="144">
                  <c:v>111.85742216292719</c:v>
                </c:pt>
                <c:pt idx="145">
                  <c:v>112.1438168412537</c:v>
                </c:pt>
                <c:pt idx="146">
                  <c:v>112.42594003693725</c:v>
                </c:pt>
                <c:pt idx="147">
                  <c:v>112.70385124462874</c:v>
                </c:pt>
                <c:pt idx="148">
                  <c:v>112.97760925306508</c:v>
                </c:pt>
                <c:pt idx="149">
                  <c:v>113.24727214988809</c:v>
                </c:pt>
                <c:pt idx="150">
                  <c:v>113.51289732653954</c:v>
                </c:pt>
                <c:pt idx="151">
                  <c:v>113.77454148322842</c:v>
                </c:pt>
                <c:pt idx="152">
                  <c:v>114.03226063396619</c:v>
                </c:pt>
                <c:pt idx="153">
                  <c:v>114.2861101116663</c:v>
                </c:pt>
                <c:pt idx="154">
                  <c:v>114.53614457330403</c:v>
                </c:pt>
                <c:pt idx="155">
                  <c:v>114.78241800513288</c:v>
                </c:pt>
                <c:pt idx="156">
                  <c:v>115.02498372795395</c:v>
                </c:pt>
                <c:pt idx="157">
                  <c:v>115.26389440243467</c:v>
                </c:pt>
                <c:pt idx="158">
                  <c:v>115.49920203447334</c:v>
                </c:pt>
                <c:pt idx="159">
                  <c:v>115.73095798060619</c:v>
                </c:pt>
                <c:pt idx="160">
                  <c:v>115.95921295345356</c:v>
                </c:pt>
                <c:pt idx="161">
                  <c:v>116.18401702720193</c:v>
                </c:pt>
                <c:pt idx="162">
                  <c:v>116.40541964311878</c:v>
                </c:pt>
                <c:pt idx="163">
                  <c:v>116.62346961509706</c:v>
                </c:pt>
                <c:pt idx="164">
                  <c:v>116.83821513522643</c:v>
                </c:pt>
                <c:pt idx="165">
                  <c:v>117.04970377938817</c:v>
                </c:pt>
                <c:pt idx="166">
                  <c:v>117.25798251287115</c:v>
                </c:pt>
                <c:pt idx="167">
                  <c:v>117.46309769600603</c:v>
                </c:pt>
                <c:pt idx="168">
                  <c:v>117.66509508981488</c:v>
                </c:pt>
                <c:pt idx="169">
                  <c:v>117.86401986167394</c:v>
                </c:pt>
                <c:pt idx="170">
                  <c:v>118.05991659098666</c:v>
                </c:pt>
                <c:pt idx="171">
                  <c:v>118.25282927486488</c:v>
                </c:pt>
                <c:pt idx="172">
                  <c:v>118.44280133381561</c:v>
                </c:pt>
                <c:pt idx="173">
                  <c:v>118.62987561743118</c:v>
                </c:pt>
                <c:pt idx="174">
                  <c:v>118.81409441008057</c:v>
                </c:pt>
                <c:pt idx="175">
                  <c:v>118.99549943659972</c:v>
                </c:pt>
                <c:pt idx="176">
                  <c:v>119.17413186797877</c:v>
                </c:pt>
                <c:pt idx="177">
                  <c:v>119.35003232704433</c:v>
                </c:pt>
                <c:pt idx="178">
                  <c:v>119.52324089413462</c:v>
                </c:pt>
                <c:pt idx="179">
                  <c:v>119.69379711276582</c:v>
                </c:pt>
                <c:pt idx="180">
                  <c:v>119.86173999528782</c:v>
                </c:pt>
                <c:pt idx="181">
                  <c:v>120.02710802852741</c:v>
                </c:pt>
                <c:pt idx="182">
                  <c:v>120.18993917941751</c:v>
                </c:pt>
                <c:pt idx="183">
                  <c:v>120.35027090061068</c:v>
                </c:pt>
                <c:pt idx="184">
                  <c:v>120.50814013607544</c:v>
                </c:pt>
                <c:pt idx="185">
                  <c:v>120.66358332667374</c:v>
                </c:pt>
                <c:pt idx="186">
                  <c:v>120.81663641571845</c:v>
                </c:pt>
                <c:pt idx="187">
                  <c:v>120.9673348545091</c:v>
                </c:pt>
                <c:pt idx="188">
                  <c:v>121.11571360784498</c:v>
                </c:pt>
                <c:pt idx="189">
                  <c:v>121.26180715951399</c:v>
                </c:pt>
                <c:pt idx="190">
                  <c:v>121.40564951775617</c:v>
                </c:pt>
                <c:pt idx="191">
                  <c:v>121.54727422070084</c:v>
                </c:pt>
                <c:pt idx="192">
                  <c:v>121.68671434177598</c:v>
                </c:pt>
                <c:pt idx="193">
                  <c:v>121.82400249508916</c:v>
                </c:pt>
                <c:pt idx="194">
                  <c:v>121.95917084077865</c:v>
                </c:pt>
                <c:pt idx="195">
                  <c:v>122.092251090334</c:v>
                </c:pt>
                <c:pt idx="196">
                  <c:v>122.22327451188505</c:v>
                </c:pt>
                <c:pt idx="197">
                  <c:v>122.35227193545857</c:v>
                </c:pt>
                <c:pt idx="198">
                  <c:v>122.47927375820163</c:v>
                </c:pt>
                <c:pt idx="199">
                  <c:v>122.60430994957099</c:v>
                </c:pt>
                <c:pt idx="200">
                  <c:v>122.7274100564878</c:v>
                </c:pt>
                <c:pt idx="201">
                  <c:v>122.84860320845674</c:v>
                </c:pt>
                <c:pt idx="202">
                  <c:v>122.96791812264911</c:v>
                </c:pt>
                <c:pt idx="203">
                  <c:v>123.08538310894926</c:v>
                </c:pt>
                <c:pt idx="204">
                  <c:v>123.20102607496358</c:v>
                </c:pt>
                <c:pt idx="205">
                  <c:v>123.31487453099176</c:v>
                </c:pt>
                <c:pt idx="206">
                  <c:v>123.42695559495958</c:v>
                </c:pt>
                <c:pt idx="207">
                  <c:v>123.53729599731292</c:v>
                </c:pt>
                <c:pt idx="208">
                  <c:v>123.6459220858725</c:v>
                </c:pt>
                <c:pt idx="209">
                  <c:v>123.75285983064882</c:v>
                </c:pt>
                <c:pt idx="210">
                  <c:v>123.85813482861714</c:v>
                </c:pt>
                <c:pt idx="211">
                  <c:v>123.96177230845196</c:v>
                </c:pt>
                <c:pt idx="212">
                  <c:v>124.06379713522074</c:v>
                </c:pt>
                <c:pt idx="213">
                  <c:v>124.16423381503665</c:v>
                </c:pt>
                <c:pt idx="214">
                  <c:v>124.26310649966999</c:v>
                </c:pt>
                <c:pt idx="215">
                  <c:v>124.36043899111796</c:v>
                </c:pt>
                <c:pt idx="216">
                  <c:v>124.45625474613288</c:v>
                </c:pt>
                <c:pt idx="217">
                  <c:v>124.55057688070832</c:v>
                </c:pt>
                <c:pt idx="218">
                  <c:v>124.64342817452315</c:v>
                </c:pt>
                <c:pt idx="219">
                  <c:v>124.73483107534341</c:v>
                </c:pt>
                <c:pt idx="220">
                  <c:v>124.82480770338175</c:v>
                </c:pt>
                <c:pt idx="221">
                  <c:v>124.91337985561454</c:v>
                </c:pt>
                <c:pt idx="222">
                  <c:v>125.0005690100563</c:v>
                </c:pt>
                <c:pt idx="223">
                  <c:v>125.08639632999167</c:v>
                </c:pt>
                <c:pt idx="224">
                  <c:v>125.17088266816477</c:v>
                </c:pt>
                <c:pt idx="225">
                  <c:v>125.25404857092585</c:v>
                </c:pt>
                <c:pt idx="226">
                  <c:v>125.33591428233544</c:v>
                </c:pt>
                <c:pt idx="227">
                  <c:v>125.41649974822582</c:v>
                </c:pt>
                <c:pt idx="228">
                  <c:v>125.49582462021996</c:v>
                </c:pt>
                <c:pt idx="229">
                  <c:v>125.57390825970799</c:v>
                </c:pt>
                <c:pt idx="230">
                  <c:v>125.65076974178112</c:v>
                </c:pt>
                <c:pt idx="231">
                  <c:v>125.72642785912338</c:v>
                </c:pt>
                <c:pt idx="232">
                  <c:v>125.80090112586096</c:v>
                </c:pt>
                <c:pt idx="233">
                  <c:v>125.87420778136953</c:v>
                </c:pt>
                <c:pt idx="234">
                  <c:v>125.94636579403945</c:v>
                </c:pt>
                <c:pt idx="235">
                  <c:v>126.01739286499915</c:v>
                </c:pt>
                <c:pt idx="236">
                  <c:v>126.08730643179679</c:v>
                </c:pt>
                <c:pt idx="237">
                  <c:v>126.15612367204034</c:v>
                </c:pt>
                <c:pt idx="238">
                  <c:v>126.22386150699631</c:v>
                </c:pt>
                <c:pt idx="239">
                  <c:v>126.29053660514725</c:v>
                </c:pt>
                <c:pt idx="240">
                  <c:v>126.35616538570815</c:v>
                </c:pt>
                <c:pt idx="241">
                  <c:v>126.42076402210222</c:v>
                </c:pt>
                <c:pt idx="242">
                  <c:v>126.48434844539587</c:v>
                </c:pt>
                <c:pt idx="243">
                  <c:v>126.54693434769347</c:v>
                </c:pt>
                <c:pt idx="244">
                  <c:v>126.60853718549185</c:v>
                </c:pt>
                <c:pt idx="245">
                  <c:v>126.66917218299496</c:v>
                </c:pt>
                <c:pt idx="246">
                  <c:v>126.72885433538875</c:v>
                </c:pt>
                <c:pt idx="247">
                  <c:v>126.78759841207682</c:v>
                </c:pt>
                <c:pt idx="248">
                  <c:v>126.84541895987672</c:v>
                </c:pt>
                <c:pt idx="249">
                  <c:v>126.90233030617743</c:v>
                </c:pt>
                <c:pt idx="250">
                  <c:v>126.9583465620582</c:v>
                </c:pt>
                <c:pt idx="251">
                  <c:v>127.01348162536905</c:v>
                </c:pt>
                <c:pt idx="252">
                  <c:v>127.06774918377317</c:v>
                </c:pt>
                <c:pt idx="253">
                  <c:v>127.12116271775155</c:v>
                </c:pt>
                <c:pt idx="254">
                  <c:v>127.17373550357001</c:v>
                </c:pt>
                <c:pt idx="255">
                  <c:v>127.22548061620927</c:v>
                </c:pt>
                <c:pt idx="256">
                  <c:v>127.27641093225773</c:v>
                </c:pt>
                <c:pt idx="257">
                  <c:v>127.32653913276802</c:v>
                </c:pt>
                <c:pt idx="258">
                  <c:v>127.37587770607695</c:v>
                </c:pt>
                <c:pt idx="259">
                  <c:v>127.42443895058965</c:v>
                </c:pt>
                <c:pt idx="260">
                  <c:v>127.47223497752788</c:v>
                </c:pt>
                <c:pt idx="261">
                  <c:v>127.51927771364306</c:v>
                </c:pt>
                <c:pt idx="262">
                  <c:v>127.56557890389423</c:v>
                </c:pt>
                <c:pt idx="263">
                  <c:v>127.61115011409117</c:v>
                </c:pt>
                <c:pt idx="264">
                  <c:v>127.65600273350316</c:v>
                </c:pt>
                <c:pt idx="265">
                  <c:v>127.70014797743366</c:v>
                </c:pt>
                <c:pt idx="266">
                  <c:v>127.74359688976115</c:v>
                </c:pt>
                <c:pt idx="267">
                  <c:v>127.78636034544651</c:v>
                </c:pt>
                <c:pt idx="268">
                  <c:v>127.8284490530073</c:v>
                </c:pt>
                <c:pt idx="269">
                  <c:v>127.86987355695918</c:v>
                </c:pt>
                <c:pt idx="270">
                  <c:v>127.91064424022485</c:v>
                </c:pt>
                <c:pt idx="271">
                  <c:v>127.95077132651089</c:v>
                </c:pt>
                <c:pt idx="272">
                  <c:v>127.99026488265262</c:v>
                </c:pt>
                <c:pt idx="273">
                  <c:v>128.02913482092765</c:v>
                </c:pt>
                <c:pt idx="274">
                  <c:v>128.06739090133806</c:v>
                </c:pt>
                <c:pt idx="275">
                  <c:v>128.10504273386181</c:v>
                </c:pt>
                <c:pt idx="276">
                  <c:v>128.14209978067365</c:v>
                </c:pt>
                <c:pt idx="277">
                  <c:v>128.17857135833574</c:v>
                </c:pt>
                <c:pt idx="278">
                  <c:v>128.21446663995852</c:v>
                </c:pt>
                <c:pt idx="279">
                  <c:v>128.24979465733185</c:v>
                </c:pt>
                <c:pt idx="280">
                  <c:v>128.28456430302708</c:v>
                </c:pt>
                <c:pt idx="281">
                  <c:v>128.31878433247013</c:v>
                </c:pt>
                <c:pt idx="282">
                  <c:v>128.35246336598601</c:v>
                </c:pt>
                <c:pt idx="283">
                  <c:v>128.38560989081509</c:v>
                </c:pt>
                <c:pt idx="284">
                  <c:v>128.41823226310137</c:v>
                </c:pt>
                <c:pt idx="285">
                  <c:v>128.45033870985321</c:v>
                </c:pt>
                <c:pt idx="286">
                  <c:v>128.48193733087672</c:v>
                </c:pt>
                <c:pt idx="287">
                  <c:v>128.51303610068211</c:v>
                </c:pt>
                <c:pt idx="288">
                  <c:v>128.54364287036344</c:v>
                </c:pt>
                <c:pt idx="289">
                  <c:v>128.57376536945193</c:v>
                </c:pt>
                <c:pt idx="290">
                  <c:v>128.60341120774336</c:v>
                </c:pt>
                <c:pt idx="291">
                  <c:v>128.6325878770995</c:v>
                </c:pt>
                <c:pt idx="292">
                  <c:v>128.66130275322433</c:v>
                </c:pt>
                <c:pt idx="293">
                  <c:v>128.68956309741503</c:v>
                </c:pt>
                <c:pt idx="294">
                  <c:v>128.7173760582881</c:v>
                </c:pt>
                <c:pt idx="295">
                  <c:v>128.74474867348104</c:v>
                </c:pt>
                <c:pt idx="296">
                  <c:v>128.77168787132979</c:v>
                </c:pt>
                <c:pt idx="297">
                  <c:v>128.79820047252224</c:v>
                </c:pt>
                <c:pt idx="298">
                  <c:v>128.82429319172803</c:v>
                </c:pt>
                <c:pt idx="299">
                  <c:v>128.84997263920522</c:v>
                </c:pt>
                <c:pt idx="300">
                  <c:v>128.87524532238365</c:v>
                </c:pt>
                <c:pt idx="301">
                  <c:v>128.90011764742576</c:v>
                </c:pt>
                <c:pt idx="302">
                  <c:v>128.92459592076483</c:v>
                </c:pt>
                <c:pt idx="303">
                  <c:v>128.94868635062113</c:v>
                </c:pt>
                <c:pt idx="304">
                  <c:v>128.972395048496</c:v>
                </c:pt>
                <c:pt idx="305">
                  <c:v>128.99572803064453</c:v>
                </c:pt>
                <c:pt idx="306">
                  <c:v>129.01869121952669</c:v>
                </c:pt>
                <c:pt idx="307">
                  <c:v>129.04129044523756</c:v>
                </c:pt>
                <c:pt idx="308">
                  <c:v>129.06353144691667</c:v>
                </c:pt>
                <c:pt idx="309">
                  <c:v>129.08541987413676</c:v>
                </c:pt>
                <c:pt idx="310">
                  <c:v>129.10696128827249</c:v>
                </c:pt>
                <c:pt idx="311">
                  <c:v>129.12816116384894</c:v>
                </c:pt>
                <c:pt idx="312">
                  <c:v>129.14902488987047</c:v>
                </c:pt>
                <c:pt idx="313">
                  <c:v>129.16955777113014</c:v>
                </c:pt>
                <c:pt idx="314">
                  <c:v>129.18976502949988</c:v>
                </c:pt>
                <c:pt idx="315">
                  <c:v>129.20965180520164</c:v>
                </c:pt>
                <c:pt idx="316">
                  <c:v>129.22922315806008</c:v>
                </c:pt>
                <c:pt idx="317">
                  <c:v>129.24848406873642</c:v>
                </c:pt>
                <c:pt idx="318">
                  <c:v>129.26743943994444</c:v>
                </c:pt>
                <c:pt idx="319">
                  <c:v>129.28609409764834</c:v>
                </c:pt>
                <c:pt idx="320">
                  <c:v>129.30445279224296</c:v>
                </c:pt>
                <c:pt idx="321">
                  <c:v>129.32252019971637</c:v>
                </c:pt>
                <c:pt idx="322">
                  <c:v>129.34030092279551</c:v>
                </c:pt>
                <c:pt idx="323">
                  <c:v>129.35779949207452</c:v>
                </c:pt>
                <c:pt idx="324">
                  <c:v>129.37502036712647</c:v>
                </c:pt>
                <c:pt idx="325">
                  <c:v>129.39196793759848</c:v>
                </c:pt>
                <c:pt idx="326">
                  <c:v>129.40864652429062</c:v>
                </c:pt>
                <c:pt idx="327">
                  <c:v>129.42506038021855</c:v>
                </c:pt>
                <c:pt idx="328">
                  <c:v>129.44121369166052</c:v>
                </c:pt>
                <c:pt idx="329">
                  <c:v>129.45711057918851</c:v>
                </c:pt>
                <c:pt idx="330">
                  <c:v>129.47275509868402</c:v>
                </c:pt>
                <c:pt idx="331">
                  <c:v>129.48815124233872</c:v>
                </c:pt>
                <c:pt idx="332">
                  <c:v>129.50330293963995</c:v>
                </c:pt>
                <c:pt idx="333">
                  <c:v>129.51821405834156</c:v>
                </c:pt>
                <c:pt idx="334">
                  <c:v>129.5328884054201</c:v>
                </c:pt>
                <c:pt idx="335">
                  <c:v>129.54732972801659</c:v>
                </c:pt>
                <c:pt idx="336">
                  <c:v>129.56154171436424</c:v>
                </c:pt>
                <c:pt idx="337">
                  <c:v>129.57552799470207</c:v>
                </c:pt>
                <c:pt idx="338">
                  <c:v>129.5892921421748</c:v>
                </c:pt>
                <c:pt idx="339">
                  <c:v>129.60283767371914</c:v>
                </c:pt>
                <c:pt idx="340">
                  <c:v>129.61616805093672</c:v>
                </c:pt>
                <c:pt idx="341">
                  <c:v>129.62928668095378</c:v>
                </c:pt>
                <c:pt idx="342">
                  <c:v>129.64219691726788</c:v>
                </c:pt>
                <c:pt idx="343">
                  <c:v>129.65490206058175</c:v>
                </c:pt>
                <c:pt idx="344">
                  <c:v>129.66740535962452</c:v>
                </c:pt>
                <c:pt idx="345">
                  <c:v>129.67971001196054</c:v>
                </c:pt>
                <c:pt idx="346">
                  <c:v>129.69181916478576</c:v>
                </c:pt>
                <c:pt idx="347">
                  <c:v>129.70373591571217</c:v>
                </c:pt>
                <c:pt idx="348">
                  <c:v>129.71546331354031</c:v>
                </c:pt>
                <c:pt idx="349">
                  <c:v>129.72700435901982</c:v>
                </c:pt>
                <c:pt idx="350">
                  <c:v>129.73836200559865</c:v>
                </c:pt>
                <c:pt idx="351">
                  <c:v>129.74953916016068</c:v>
                </c:pt>
                <c:pt idx="352">
                  <c:v>129.76053868375226</c:v>
                </c:pt>
                <c:pt idx="353">
                  <c:v>129.77136339229739</c:v>
                </c:pt>
                <c:pt idx="354">
                  <c:v>129.78201605730226</c:v>
                </c:pt>
                <c:pt idx="355">
                  <c:v>129.79249940654881</c:v>
                </c:pt>
                <c:pt idx="356">
                  <c:v>129.80281612477782</c:v>
                </c:pt>
                <c:pt idx="357">
                  <c:v>129.81296885436146</c:v>
                </c:pt>
                <c:pt idx="358">
                  <c:v>129.82296019596555</c:v>
                </c:pt>
                <c:pt idx="359">
                  <c:v>129.8327927092017</c:v>
                </c:pt>
                <c:pt idx="360">
                  <c:v>129.84246891326941</c:v>
                </c:pt>
                <c:pt idx="361">
                  <c:v>129.85199128758836</c:v>
                </c:pt>
                <c:pt idx="362">
                  <c:v>129.86136227242093</c:v>
                </c:pt>
                <c:pt idx="363">
                  <c:v>129.87058426948525</c:v>
                </c:pt>
                <c:pt idx="364">
                  <c:v>129.87965964255864</c:v>
                </c:pt>
                <c:pt idx="365">
                  <c:v>129.88859071807204</c:v>
                </c:pt>
                <c:pt idx="366">
                  <c:v>129.89737978569499</c:v>
                </c:pt>
                <c:pt idx="367">
                  <c:v>129.90602909891192</c:v>
                </c:pt>
                <c:pt idx="368">
                  <c:v>129.91454087558915</c:v>
                </c:pt>
                <c:pt idx="369">
                  <c:v>129.92291729853366</c:v>
                </c:pt>
                <c:pt idx="370">
                  <c:v>129.93116051604272</c:v>
                </c:pt>
                <c:pt idx="371">
                  <c:v>129.93927264244545</c:v>
                </c:pt>
                <c:pt idx="372">
                  <c:v>129.94725575863572</c:v>
                </c:pt>
                <c:pt idx="373">
                  <c:v>129.95511191259709</c:v>
                </c:pt>
                <c:pt idx="374">
                  <c:v>129.96284311991934</c:v>
                </c:pt>
                <c:pt idx="375">
                  <c:v>129.97045136430722</c:v>
                </c:pt>
                <c:pt idx="376">
                  <c:v>129.97793859808129</c:v>
                </c:pt>
                <c:pt idx="377">
                  <c:v>129.98530674267099</c:v>
                </c:pt>
                <c:pt idx="378">
                  <c:v>129.99255768909998</c:v>
                </c:pt>
                <c:pt idx="379">
                  <c:v>129.99969329846414</c:v>
                </c:pt>
                <c:pt idx="380">
                  <c:v>130.00671540240202</c:v>
                </c:pt>
                <c:pt idx="381">
                  <c:v>130.01362580355806</c:v>
                </c:pt>
                <c:pt idx="382">
                  <c:v>130.02042627603853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222144"/>
        <c:axId val="171224064"/>
      </c:scatterChart>
      <c:valAx>
        <c:axId val="171222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Time [min]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1224064"/>
        <c:crosses val="autoZero"/>
        <c:crossBetween val="midCat"/>
      </c:valAx>
      <c:valAx>
        <c:axId val="171224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Temperature heat</a:t>
                </a:r>
                <a:r>
                  <a:rPr lang="de-DE" baseline="0"/>
                  <a:t> bed [°C]</a:t>
                </a:r>
                <a:endParaRPr lang="de-DE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12221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impact the heatbed voltage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4"/>
          <c:order val="0"/>
          <c:tx>
            <c:strRef>
              <c:f>'voltage effect'!$B$2</c:f>
              <c:strCache>
                <c:ptCount val="1"/>
                <c:pt idx="0">
                  <c:v>11.3V</c:v>
                </c:pt>
              </c:strCache>
            </c:strRef>
          </c:tx>
          <c:marker>
            <c:symbol val="none"/>
          </c:marker>
          <c:xVal>
            <c:numRef>
              <c:f>'voltage effect'!$A$3:$A$385</c:f>
              <c:numCache>
                <c:formatCode>General</c:formatCode>
                <c:ptCount val="383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'voltage effect'!$B$3:$B$385</c:f>
              <c:numCache>
                <c:formatCode>General</c:formatCode>
                <c:ptCount val="383"/>
                <c:pt idx="0">
                  <c:v>20</c:v>
                </c:pt>
                <c:pt idx="1">
                  <c:v>21.380280825370964</c:v>
                </c:pt>
                <c:pt idx="2">
                  <c:v>21.653763059540715</c:v>
                </c:pt>
                <c:pt idx="3">
                  <c:v>21.925602707253663</c:v>
                </c:pt>
                <c:pt idx="4">
                  <c:v>22.196735922904207</c:v>
                </c:pt>
                <c:pt idx="5">
                  <c:v>22.467112631911416</c:v>
                </c:pt>
                <c:pt idx="6">
                  <c:v>22.736730106344027</c:v>
                </c:pt>
                <c:pt idx="7">
                  <c:v>23.005585674595501</c:v>
                </c:pt>
                <c:pt idx="8">
                  <c:v>23.273677056164235</c:v>
                </c:pt>
                <c:pt idx="9">
                  <c:v>23.54100229524046</c:v>
                </c:pt>
                <c:pt idx="10">
                  <c:v>23.807559713061437</c:v>
                </c:pt>
                <c:pt idx="11">
                  <c:v>24.073347870624001</c:v>
                </c:pt>
                <c:pt idx="12">
                  <c:v>24.33836553888878</c:v>
                </c:pt>
                <c:pt idx="13">
                  <c:v>24.602611674536405</c:v>
                </c:pt>
                <c:pt idx="14">
                  <c:v>24.866085399935596</c:v>
                </c:pt>
                <c:pt idx="15">
                  <c:v>25.128785986370691</c:v>
                </c:pt>
                <c:pt idx="16">
                  <c:v>25.390712839835373</c:v>
                </c:pt>
                <c:pt idx="17">
                  <c:v>25.651865488877348</c:v>
                </c:pt>
                <c:pt idx="18">
                  <c:v>25.912243574104043</c:v>
                </c:pt>
                <c:pt idx="19">
                  <c:v>26.171846839049465</c:v>
                </c:pt>
                <c:pt idx="20">
                  <c:v>26.43067512216825</c:v>
                </c:pt>
                <c:pt idx="21">
                  <c:v>26.688728349772049</c:v>
                </c:pt>
                <c:pt idx="22">
                  <c:v>26.946006529760492</c:v>
                </c:pt>
                <c:pt idx="23">
                  <c:v>27.202509746027385</c:v>
                </c:pt>
                <c:pt idx="24">
                  <c:v>27.458238153444761</c:v>
                </c:pt>
                <c:pt idx="25">
                  <c:v>27.713191973344784</c:v>
                </c:pt>
                <c:pt idx="26">
                  <c:v>27.967371489433056</c:v>
                </c:pt>
                <c:pt idx="27">
                  <c:v>28.220777044077888</c:v>
                </c:pt>
                <c:pt idx="28">
                  <c:v>28.473409034928917</c:v>
                </c:pt>
                <c:pt idx="29">
                  <c:v>28.725267911825515</c:v>
                </c:pt>
                <c:pt idx="30">
                  <c:v>29.980699222505319</c:v>
                </c:pt>
                <c:pt idx="31">
                  <c:v>31.221507364767088</c:v>
                </c:pt>
                <c:pt idx="32">
                  <c:v>32.442902636497109</c:v>
                </c:pt>
                <c:pt idx="33">
                  <c:v>33.645030238392501</c:v>
                </c:pt>
                <c:pt idx="34">
                  <c:v>34.828014738331674</c:v>
                </c:pt>
                <c:pt idx="35">
                  <c:v>35.991995584940938</c:v>
                </c:pt>
                <c:pt idx="36">
                  <c:v>37.137124273939911</c:v>
                </c:pt>
                <c:pt idx="37">
                  <c:v>38.263562389359585</c:v>
                </c:pt>
                <c:pt idx="38">
                  <c:v>39.371480029171657</c:v>
                </c:pt>
                <c:pt idx="39">
                  <c:v>40.46105451755701</c:v>
                </c:pt>
                <c:pt idx="40">
                  <c:v>41.532469334573896</c:v>
                </c:pt>
                <c:pt idx="41">
                  <c:v>42.585913214210855</c:v>
                </c:pt>
                <c:pt idx="42">
                  <c:v>43.621579375229764</c:v>
                </c:pt>
                <c:pt idx="43">
                  <c:v>44.639664858387057</c:v>
                </c:pt>
                <c:pt idx="44">
                  <c:v>45.640369950064283</c:v>
                </c:pt>
                <c:pt idx="45">
                  <c:v>46.623897676960915</c:v>
                </c:pt>
                <c:pt idx="46">
                  <c:v>47.590453359882297</c:v>
                </c:pt>
                <c:pt idx="47">
                  <c:v>48.540244217169963</c:v>
                </c:pt>
                <c:pt idx="48">
                  <c:v>49.473479010220863</c:v>
                </c:pt>
                <c:pt idx="49">
                  <c:v>50.390367724996253</c:v>
                </c:pt>
                <c:pt idx="50">
                  <c:v>51.291121284548495</c:v>
                </c:pt>
                <c:pt idx="51">
                  <c:v>52.175951288477741</c:v>
                </c:pt>
                <c:pt idx="52">
                  <c:v>53.045069775930095</c:v>
                </c:pt>
                <c:pt idx="53">
                  <c:v>53.898689009308306</c:v>
                </c:pt>
                <c:pt idx="54">
                  <c:v>54.737021276316305</c:v>
                </c:pt>
                <c:pt idx="55">
                  <c:v>55.560278708325221</c:v>
                </c:pt>
                <c:pt idx="56">
                  <c:v>56.368673113347498</c:v>
                </c:pt>
                <c:pt idx="57">
                  <c:v>57.162415822152312</c:v>
                </c:pt>
                <c:pt idx="58">
                  <c:v>57.941717546259426</c:v>
                </c:pt>
                <c:pt idx="59">
                  <c:v>58.706788246718595</c:v>
                </c:pt>
                <c:pt idx="60">
                  <c:v>59.457837012723928</c:v>
                </c:pt>
                <c:pt idx="61">
                  <c:v>60.195071949232265</c:v>
                </c:pt>
                <c:pt idx="62">
                  <c:v>60.918700072855785</c:v>
                </c:pt>
                <c:pt idx="63">
                  <c:v>61.628927215384984</c:v>
                </c:pt>
                <c:pt idx="64">
                  <c:v>62.325957934371289</c:v>
                </c:pt>
                <c:pt idx="65">
                  <c:v>63.009995430261128</c:v>
                </c:pt>
                <c:pt idx="66">
                  <c:v>63.681241469627196</c:v>
                </c:pt>
                <c:pt idx="67">
                  <c:v>64.339896314088847</c:v>
                </c:pt>
                <c:pt idx="68">
                  <c:v>64.986158654553677</c:v>
                </c:pt>
                <c:pt idx="69">
                  <c:v>65.620225550447103</c:v>
                </c:pt>
                <c:pt idx="70">
                  <c:v>66.242292373627109</c:v>
                </c:pt>
                <c:pt idx="71">
                  <c:v>66.852552756707581</c:v>
                </c:pt>
                <c:pt idx="72">
                  <c:v>67.451198545537054</c:v>
                </c:pt>
                <c:pt idx="73">
                  <c:v>68.038419755599861</c:v>
                </c:pt>
                <c:pt idx="74">
                  <c:v>68.614404532124738</c:v>
                </c:pt>
                <c:pt idx="75">
                  <c:v>69.179339113701786</c:v>
                </c:pt>
                <c:pt idx="76">
                  <c:v>69.733407799222789</c:v>
                </c:pt>
                <c:pt idx="77">
                  <c:v>70.276792917972557</c:v>
                </c:pt>
                <c:pt idx="78">
                  <c:v>70.809674802710006</c:v>
                </c:pt>
                <c:pt idx="79">
                  <c:v>71.332231765587849</c:v>
                </c:pt>
                <c:pt idx="80">
                  <c:v>71.844640076768897</c:v>
                </c:pt>
                <c:pt idx="81">
                  <c:v>72.347073945605032</c:v>
                </c:pt>
                <c:pt idx="82">
                  <c:v>72.839705504252379</c:v>
                </c:pt>
                <c:pt idx="83">
                  <c:v>73.322704793602909</c:v>
                </c:pt>
                <c:pt idx="84">
                  <c:v>73.79623975141898</c:v>
                </c:pt>
                <c:pt idx="85">
                  <c:v>74.260476202562785</c:v>
                </c:pt>
                <c:pt idx="86">
                  <c:v>74.715577851218029</c:v>
                </c:pt>
                <c:pt idx="87">
                  <c:v>75.161706275005841</c:v>
                </c:pt>
                <c:pt idx="88">
                  <c:v>75.599020920901353</c:v>
                </c:pt>
                <c:pt idx="89">
                  <c:v>76.027679102861697</c:v>
                </c:pt>
                <c:pt idx="90">
                  <c:v>76.447836001079693</c:v>
                </c:pt>
                <c:pt idx="91">
                  <c:v>76.859644662781406</c:v>
                </c:pt>
                <c:pt idx="92">
                  <c:v>77.263256004488966</c:v>
                </c:pt>
                <c:pt idx="93">
                  <c:v>77.658818815673285</c:v>
                </c:pt>
                <c:pt idx="94">
                  <c:v>78.046479763724278</c:v>
                </c:pt>
                <c:pt idx="95">
                  <c:v>78.426383400169172</c:v>
                </c:pt>
                <c:pt idx="96">
                  <c:v>78.798672168071988</c:v>
                </c:pt>
                <c:pt idx="97">
                  <c:v>79.163486410550121</c:v>
                </c:pt>
                <c:pt idx="98">
                  <c:v>79.520964380346115</c:v>
                </c:pt>
                <c:pt idx="99">
                  <c:v>79.871242250395369</c:v>
                </c:pt>
                <c:pt idx="100">
                  <c:v>80.214454125332637</c:v>
                </c:pt>
                <c:pt idx="101">
                  <c:v>80.550732053882243</c:v>
                </c:pt>
                <c:pt idx="102">
                  <c:v>80.880206042079323</c:v>
                </c:pt>
                <c:pt idx="103">
                  <c:v>81.203004067271067</c:v>
                </c:pt>
                <c:pt idx="104">
                  <c:v>81.519252092849072</c:v>
                </c:pt>
                <c:pt idx="105">
                  <c:v>81.829074083665859</c:v>
                </c:pt>
                <c:pt idx="106">
                  <c:v>82.132592022090137</c:v>
                </c:pt>
                <c:pt idx="107">
                  <c:v>82.429925924657397</c:v>
                </c:pt>
                <c:pt idx="108">
                  <c:v>82.721193859273967</c:v>
                </c:pt>
                <c:pt idx="109">
                  <c:v>83.006511962934439</c:v>
                </c:pt>
                <c:pt idx="110">
                  <c:v>83.285994459913695</c:v>
                </c:pt>
                <c:pt idx="111">
                  <c:v>83.559753680396653</c:v>
                </c:pt>
                <c:pt idx="112">
                  <c:v>83.827900079510002</c:v>
                </c:pt>
                <c:pt idx="113">
                  <c:v>84.090542256721832</c:v>
                </c:pt>
                <c:pt idx="114">
                  <c:v>84.347786975576469</c:v>
                </c:pt>
                <c:pt idx="115">
                  <c:v>84.599739183733035</c:v>
                </c:pt>
                <c:pt idx="116">
                  <c:v>84.846502033277687</c:v>
                </c:pt>
                <c:pt idx="117">
                  <c:v>85.088176901280804</c:v>
                </c:pt>
                <c:pt idx="118">
                  <c:v>85.324863410571453</c:v>
                </c:pt>
                <c:pt idx="119">
                  <c:v>85.556659450702782</c:v>
                </c:pt>
                <c:pt idx="120">
                  <c:v>85.783661199083198</c:v>
                </c:pt>
                <c:pt idx="121">
                  <c:v>86.005963142249215</c:v>
                </c:pt>
                <c:pt idx="122">
                  <c:v>86.223658097256887</c:v>
                </c:pt>
                <c:pt idx="123">
                  <c:v>86.436837233170024</c:v>
                </c:pt>
                <c:pt idx="124">
                  <c:v>86.645590092624218</c:v>
                </c:pt>
                <c:pt idx="125">
                  <c:v>86.850004613446714</c:v>
                </c:pt>
                <c:pt idx="126">
                  <c:v>87.050167150313172</c:v>
                </c:pt>
                <c:pt idx="127">
                  <c:v>87.246162496423366</c:v>
                </c:pt>
                <c:pt idx="128">
                  <c:v>87.438073905178484</c:v>
                </c:pt>
                <c:pt idx="129">
                  <c:v>87.625983111843979</c:v>
                </c:pt>
                <c:pt idx="130">
                  <c:v>87.80997035518233</c:v>
                </c:pt>
                <c:pt idx="131">
                  <c:v>87.990114399041147</c:v>
                </c:pt>
                <c:pt idx="132">
                  <c:v>88.166492553882804</c:v>
                </c:pt>
                <c:pt idx="133">
                  <c:v>88.339180698242458</c:v>
                </c:pt>
                <c:pt idx="134">
                  <c:v>88.508253300102069</c:v>
                </c:pt>
                <c:pt idx="135">
                  <c:v>88.673783438168741</c:v>
                </c:pt>
                <c:pt idx="136">
                  <c:v>88.835842823046406</c:v>
                </c:pt>
                <c:pt idx="137">
                  <c:v>88.994501818290516</c:v>
                </c:pt>
                <c:pt idx="138">
                  <c:v>89.149829461335969</c:v>
                </c:pt>
                <c:pt idx="139">
                  <c:v>89.301893484289181</c:v>
                </c:pt>
                <c:pt idx="140">
                  <c:v>89.450760334575776</c:v>
                </c:pt>
                <c:pt idx="141">
                  <c:v>89.596495195435864</c:v>
                </c:pt>
                <c:pt idx="142">
                  <c:v>89.739162006259505</c:v>
                </c:pt>
                <c:pt idx="143">
                  <c:v>89.878823482755422</c:v>
                </c:pt>
                <c:pt idx="144">
                  <c:v>90.015541136946467</c:v>
                </c:pt>
                <c:pt idx="145">
                  <c:v>90.149375296986008</c:v>
                </c:pt>
                <c:pt idx="146">
                  <c:v>90.280385126789554</c:v>
                </c:pt>
                <c:pt idx="147">
                  <c:v>90.408628645476711</c:v>
                </c:pt>
                <c:pt idx="148">
                  <c:v>90.534162746618676</c:v>
                </c:pt>
                <c:pt idx="149">
                  <c:v>90.657043217287125</c:v>
                </c:pt>
                <c:pt idx="150">
                  <c:v>90.777324756900555</c:v>
                </c:pt>
                <c:pt idx="151">
                  <c:v>90.895060995864569</c:v>
                </c:pt>
                <c:pt idx="152">
                  <c:v>91.010304514003039</c:v>
                </c:pt>
                <c:pt idx="153">
                  <c:v>91.123106858777192</c:v>
                </c:pt>
                <c:pt idx="154">
                  <c:v>91.23351856329019</c:v>
                </c:pt>
                <c:pt idx="155">
                  <c:v>91.341589164075003</c:v>
                </c:pt>
                <c:pt idx="156">
                  <c:v>91.447367218663672</c:v>
                </c:pt>
                <c:pt idx="157">
                  <c:v>91.550900322936258</c:v>
                </c:pt>
                <c:pt idx="158">
                  <c:v>91.652235128248236</c:v>
                </c:pt>
                <c:pt idx="159">
                  <c:v>91.751417358335047</c:v>
                </c:pt>
                <c:pt idx="160">
                  <c:v>91.848491825993065</c:v>
                </c:pt>
                <c:pt idx="161">
                  <c:v>91.94350244953624</c:v>
                </c:pt>
                <c:pt idx="162">
                  <c:v>92.036492269028017</c:v>
                </c:pt>
                <c:pt idx="163">
                  <c:v>92.127503462288246</c:v>
                </c:pt>
                <c:pt idx="164">
                  <c:v>92.216577360675103</c:v>
                </c:pt>
                <c:pt idx="165">
                  <c:v>92.303754464642026</c:v>
                </c:pt>
                <c:pt idx="166">
                  <c:v>92.389074459070159</c:v>
                </c:pt>
                <c:pt idx="167">
                  <c:v>92.472576228376568</c:v>
                </c:pt>
                <c:pt idx="168">
                  <c:v>92.554297871399015</c:v>
                </c:pt>
                <c:pt idx="169">
                  <c:v>92.634276716057926</c:v>
                </c:pt>
                <c:pt idx="170">
                  <c:v>92.712549333796574</c:v>
                </c:pt>
                <c:pt idx="171">
                  <c:v>92.789151553800394</c:v>
                </c:pt>
                <c:pt idx="172">
                  <c:v>92.864118476996637</c:v>
                </c:pt>
                <c:pt idx="173">
                  <c:v>92.937484489835654</c:v>
                </c:pt>
                <c:pt idx="174">
                  <c:v>93.009283277855033</c:v>
                </c:pt>
                <c:pt idx="175">
                  <c:v>93.07954783902828</c:v>
                </c:pt>
                <c:pt idx="176">
                  <c:v>93.14831049689937</c:v>
                </c:pt>
                <c:pt idx="177">
                  <c:v>93.215602913504952</c:v>
                </c:pt>
                <c:pt idx="178">
                  <c:v>93.281456102085869</c:v>
                </c:pt>
                <c:pt idx="179">
                  <c:v>93.345900439589826</c:v>
                </c:pt>
                <c:pt idx="180">
                  <c:v>93.408965678967007</c:v>
                </c:pt>
                <c:pt idx="181">
                  <c:v>93.470680961260612</c:v>
                </c:pt>
                <c:pt idx="182">
                  <c:v>93.531074827494308</c:v>
                </c:pt>
                <c:pt idx="183">
                  <c:v>93.590175230358525</c:v>
                </c:pt>
                <c:pt idx="184">
                  <c:v>93.648009545697846</c:v>
                </c:pt>
                <c:pt idx="185">
                  <c:v>93.704604583801441</c:v>
                </c:pt>
                <c:pt idx="186">
                  <c:v>93.75998660049882</c:v>
                </c:pt>
                <c:pt idx="187">
                  <c:v>93.814181308063084</c:v>
                </c:pt>
                <c:pt idx="188">
                  <c:v>93.86721388592386</c:v>
                </c:pt>
                <c:pt idx="189">
                  <c:v>93.91910899119226</c:v>
                </c:pt>
                <c:pt idx="190">
                  <c:v>93.969890769000031</c:v>
                </c:pt>
                <c:pt idx="191">
                  <c:v>94.019582862655341</c:v>
                </c:pt>
                <c:pt idx="192">
                  <c:v>94.068208423617364</c:v>
                </c:pt>
                <c:pt idx="193">
                  <c:v>94.115790121292164</c:v>
                </c:pt>
                <c:pt idx="194">
                  <c:v>94.16235015265211</c:v>
                </c:pt>
                <c:pt idx="195">
                  <c:v>94.207910251681227</c:v>
                </c:pt>
                <c:pt idx="196">
                  <c:v>94.252491698648825</c:v>
                </c:pt>
                <c:pt idx="197">
                  <c:v>94.296115329213833</c:v>
                </c:pt>
                <c:pt idx="198">
                  <c:v>94.338801543362138</c:v>
                </c:pt>
                <c:pt idx="199">
                  <c:v>94.380570314179323</c:v>
                </c:pt>
                <c:pt idx="200">
                  <c:v>94.421441196461274</c:v>
                </c:pt>
                <c:pt idx="201">
                  <c:v>94.461433335164813</c:v>
                </c:pt>
                <c:pt idx="202">
                  <c:v>94.500565473700973</c:v>
                </c:pt>
                <c:pt idx="203">
                  <c:v>94.538855962073072</c:v>
                </c:pt>
                <c:pt idx="204">
                  <c:v>94.576322764862013</c:v>
                </c:pt>
                <c:pt idx="205">
                  <c:v>94.612983469061206</c:v>
                </c:pt>
                <c:pt idx="206">
                  <c:v>94.648855291763283</c:v>
                </c:pt>
                <c:pt idx="207">
                  <c:v>94.683955087701079</c:v>
                </c:pt>
                <c:pt idx="208">
                  <c:v>94.718299356645119</c:v>
                </c:pt>
                <c:pt idx="209">
                  <c:v>94.751904250659834</c:v>
                </c:pt>
                <c:pt idx="210">
                  <c:v>94.784785581220888</c:v>
                </c:pt>
                <c:pt idx="211">
                  <c:v>94.816958826195787</c:v>
                </c:pt>
                <c:pt idx="212">
                  <c:v>94.848439136690047</c:v>
                </c:pt>
                <c:pt idx="213">
                  <c:v>94.879241343761095</c:v>
                </c:pt>
                <c:pt idx="214">
                  <c:v>94.909379965002131</c:v>
                </c:pt>
                <c:pt idx="215">
                  <c:v>94.938869210998135</c:v>
                </c:pt>
                <c:pt idx="216">
                  <c:v>94.967722991656132</c:v>
                </c:pt>
                <c:pt idx="217">
                  <c:v>94.995954922411897</c:v>
                </c:pt>
                <c:pt idx="218">
                  <c:v>95.023578330315189</c:v>
                </c:pt>
                <c:pt idx="219">
                  <c:v>95.05060625999559</c:v>
                </c:pt>
                <c:pt idx="220">
                  <c:v>95.077051479510999</c:v>
                </c:pt>
                <c:pt idx="221">
                  <c:v>95.102926486080932</c:v>
                </c:pt>
                <c:pt idx="222">
                  <c:v>95.128243511706472</c:v>
                </c:pt>
                <c:pt idx="223">
                  <c:v>95.153014528679066</c:v>
                </c:pt>
                <c:pt idx="224">
                  <c:v>95.177251254979893</c:v>
                </c:pt>
                <c:pt idx="225">
                  <c:v>95.20096515957205</c:v>
                </c:pt>
                <c:pt idx="226">
                  <c:v>95.224167467587165</c:v>
                </c:pt>
                <c:pt idx="227">
                  <c:v>95.246869165408611</c:v>
                </c:pt>
                <c:pt idx="228">
                  <c:v>95.26908100565295</c:v>
                </c:pt>
                <c:pt idx="229">
                  <c:v>95.29081351205167</c:v>
                </c:pt>
                <c:pt idx="230">
                  <c:v>95.312076984234878</c:v>
                </c:pt>
                <c:pt idx="231">
                  <c:v>95.332881502418815</c:v>
                </c:pt>
                <c:pt idx="232">
                  <c:v>95.35323693199895</c:v>
                </c:pt>
                <c:pt idx="233">
                  <c:v>95.373152928050416</c:v>
                </c:pt>
                <c:pt idx="234">
                  <c:v>95.392638939737438</c:v>
                </c:pt>
                <c:pt idx="235">
                  <c:v>95.411704214633588</c:v>
                </c:pt>
                <c:pt idx="236">
                  <c:v>95.430357802954333</c:v>
                </c:pt>
                <c:pt idx="237">
                  <c:v>95.44860856170375</c:v>
                </c:pt>
                <c:pt idx="238">
                  <c:v>95.466465158736824</c:v>
                </c:pt>
                <c:pt idx="239">
                  <c:v>95.483936076739084</c:v>
                </c:pt>
                <c:pt idx="240">
                  <c:v>95.501029617124999</c:v>
                </c:pt>
                <c:pt idx="241">
                  <c:v>95.517753903856828</c:v>
                </c:pt>
                <c:pt idx="242">
                  <c:v>95.53411688718532</c:v>
                </c:pt>
                <c:pt idx="243">
                  <c:v>95.550126347313807</c:v>
                </c:pt>
                <c:pt idx="244">
                  <c:v>95.565789897987202</c:v>
                </c:pt>
                <c:pt idx="245">
                  <c:v>95.581114990007293</c:v>
                </c:pt>
                <c:pt idx="246">
                  <c:v>95.596108914675767</c:v>
                </c:pt>
                <c:pt idx="247">
                  <c:v>95.610778807166383</c:v>
                </c:pt>
                <c:pt idx="248">
                  <c:v>95.625131649827665</c:v>
                </c:pt>
                <c:pt idx="249">
                  <c:v>95.639174275417446</c:v>
                </c:pt>
                <c:pt idx="250">
                  <c:v>95.652913370270639</c:v>
                </c:pt>
                <c:pt idx="251">
                  <c:v>95.666355477401481</c:v>
                </c:pt>
                <c:pt idx="252">
                  <c:v>95.67950699954163</c:v>
                </c:pt>
                <c:pt idx="253">
                  <c:v>95.692374202115246</c:v>
                </c:pt>
                <c:pt idx="254">
                  <c:v>95.704963216152436</c:v>
                </c:pt>
                <c:pt idx="255">
                  <c:v>95.717280041142132</c:v>
                </c:pt>
                <c:pt idx="256">
                  <c:v>95.729330547825811</c:v>
                </c:pt>
                <c:pt idx="257">
                  <c:v>95.741120480932992</c:v>
                </c:pt>
                <c:pt idx="258">
                  <c:v>95.752655461859845</c:v>
                </c:pt>
                <c:pt idx="259">
                  <c:v>95.763940991291946</c:v>
                </c:pt>
                <c:pt idx="260">
                  <c:v>95.774982451772388</c:v>
                </c:pt>
                <c:pt idx="261">
                  <c:v>95.785785110216182</c:v>
                </c:pt>
                <c:pt idx="262">
                  <c:v>95.796354120372285</c:v>
                </c:pt>
                <c:pt idx="263">
                  <c:v>95.806694525233965</c:v>
                </c:pt>
                <c:pt idx="264">
                  <c:v>95.816811259398889</c:v>
                </c:pt>
                <c:pt idx="265">
                  <c:v>95.82670915137966</c:v>
                </c:pt>
                <c:pt idx="266">
                  <c:v>95.836392925866051</c:v>
                </c:pt>
                <c:pt idx="267">
                  <c:v>95.845867205939655</c:v>
                </c:pt>
                <c:pt idx="268">
                  <c:v>95.855136515242165</c:v>
                </c:pt>
                <c:pt idx="269">
                  <c:v>95.864205280098048</c:v>
                </c:pt>
                <c:pt idx="270">
                  <c:v>95.87307783159261</c:v>
                </c:pt>
                <c:pt idx="271">
                  <c:v>95.881758407606384</c:v>
                </c:pt>
                <c:pt idx="272">
                  <c:v>95.890251154806663</c:v>
                </c:pt>
                <c:pt idx="273">
                  <c:v>95.89856013059709</c:v>
                </c:pt>
                <c:pt idx="274">
                  <c:v>95.906689305026205</c:v>
                </c:pt>
                <c:pt idx="275">
                  <c:v>95.914642562655658</c:v>
                </c:pt>
                <c:pt idx="276">
                  <c:v>95.922423704389104</c:v>
                </c:pt>
                <c:pt idx="277">
                  <c:v>95.930036449262403</c:v>
                </c:pt>
                <c:pt idx="278">
                  <c:v>95.937484436196058</c:v>
                </c:pt>
                <c:pt idx="279">
                  <c:v>95.944771225710539</c:v>
                </c:pt>
                <c:pt idx="280">
                  <c:v>95.951900301605434</c:v>
                </c:pt>
                <c:pt idx="281">
                  <c:v>95.958875072602964</c:v>
                </c:pt>
                <c:pt idx="282">
                  <c:v>95.96569887395674</c:v>
                </c:pt>
                <c:pt idx="283">
                  <c:v>95.972374969026475</c:v>
                </c:pt>
                <c:pt idx="284">
                  <c:v>95.978906550819289</c:v>
                </c:pt>
                <c:pt idx="285">
                  <c:v>95.985296743498296</c:v>
                </c:pt>
                <c:pt idx="286">
                  <c:v>95.991548603859258</c:v>
                </c:pt>
                <c:pt idx="287">
                  <c:v>95.997665122775871</c:v>
                </c:pt>
                <c:pt idx="288">
                  <c:v>96.003649226614343</c:v>
                </c:pt>
                <c:pt idx="289">
                  <c:v>96.009503778617912</c:v>
                </c:pt>
                <c:pt idx="290">
                  <c:v>96.015231580261968</c:v>
                </c:pt>
                <c:pt idx="291">
                  <c:v>96.020835372580379</c:v>
                </c:pt>
                <c:pt idx="292">
                  <c:v>96.026317837463552</c:v>
                </c:pt>
                <c:pt idx="293">
                  <c:v>96.03168159892887</c:v>
                </c:pt>
                <c:pt idx="294">
                  <c:v>96.036929224364158</c:v>
                </c:pt>
                <c:pt idx="295">
                  <c:v>96.04206322574457</c:v>
                </c:pt>
                <c:pt idx="296">
                  <c:v>96.047086060823602</c:v>
                </c:pt>
                <c:pt idx="297">
                  <c:v>96.052000134298723</c:v>
                </c:pt>
                <c:pt idx="298">
                  <c:v>96.056807798952136</c:v>
                </c:pt>
                <c:pt idx="299">
                  <c:v>96.061511356767213</c:v>
                </c:pt>
                <c:pt idx="300">
                  <c:v>96.066113060021095</c:v>
                </c:pt>
                <c:pt idx="301">
                  <c:v>96.070615112353991</c:v>
                </c:pt>
                <c:pt idx="302">
                  <c:v>96.075019669815632</c:v>
                </c:pt>
                <c:pt idx="303">
                  <c:v>96.079328841889392</c:v>
                </c:pt>
                <c:pt idx="304">
                  <c:v>96.083544692494513</c:v>
                </c:pt>
                <c:pt idx="305">
                  <c:v>96.087669240966889</c:v>
                </c:pt>
                <c:pt idx="306">
                  <c:v>96.091704463018942</c:v>
                </c:pt>
                <c:pt idx="307">
                  <c:v>96.095652291678917</c:v>
                </c:pt>
                <c:pt idx="308">
                  <c:v>96.09951461821008</c:v>
                </c:pt>
                <c:pt idx="309">
                  <c:v>96.103293293010324</c:v>
                </c:pt>
                <c:pt idx="310">
                  <c:v>96.106990126492391</c:v>
                </c:pt>
                <c:pt idx="311">
                  <c:v>96.110606889945402</c:v>
                </c:pt>
                <c:pt idx="312">
                  <c:v>96.114145316377787</c:v>
                </c:pt>
                <c:pt idx="313">
                  <c:v>96.117607101342259</c:v>
                </c:pt>
                <c:pt idx="314">
                  <c:v>96.120993903743098</c:v>
                </c:pt>
                <c:pt idx="315">
                  <c:v>96.124307346626082</c:v>
                </c:pt>
                <c:pt idx="316">
                  <c:v>96.127549017951537</c:v>
                </c:pt>
                <c:pt idx="317">
                  <c:v>96.130720471350784</c:v>
                </c:pt>
                <c:pt idx="318">
                  <c:v>96.133823226866383</c:v>
                </c:pt>
                <c:pt idx="319">
                  <c:v>96.136858771676458</c:v>
                </c:pt>
                <c:pt idx="320">
                  <c:v>96.139828560803551</c:v>
                </c:pt>
                <c:pt idx="321">
                  <c:v>96.142734017808152</c:v>
                </c:pt>
                <c:pt idx="322">
                  <c:v>96.14557653546747</c:v>
                </c:pt>
                <c:pt idx="323">
                  <c:v>96.148357476439529</c:v>
                </c:pt>
                <c:pt idx="324">
                  <c:v>96.151078173913049</c:v>
                </c:pt>
                <c:pt idx="325">
                  <c:v>96.153739932243369</c:v>
                </c:pt>
                <c:pt idx="326">
                  <c:v>96.156344027574661</c:v>
                </c:pt>
                <c:pt idx="327">
                  <c:v>96.158891708448834</c:v>
                </c:pt>
                <c:pt idx="328">
                  <c:v>96.161384196401343</c:v>
                </c:pt>
                <c:pt idx="329">
                  <c:v>96.163822686544151</c:v>
                </c:pt>
                <c:pt idx="330">
                  <c:v>96.166208348136166</c:v>
                </c:pt>
                <c:pt idx="331">
                  <c:v>96.168542325141459</c:v>
                </c:pt>
                <c:pt idx="332">
                  <c:v>96.170825736775427</c:v>
                </c:pt>
                <c:pt idx="333">
                  <c:v>96.173059678039195</c:v>
                </c:pt>
                <c:pt idx="334">
                  <c:v>96.175245220242587</c:v>
                </c:pt>
                <c:pt idx="335">
                  <c:v>96.177383411515791</c:v>
                </c:pt>
                <c:pt idx="336">
                  <c:v>96.179475277310019</c:v>
                </c:pt>
                <c:pt idx="337">
                  <c:v>96.181521820887397</c:v>
                </c:pt>
                <c:pt idx="338">
                  <c:v>96.183524023800302</c:v>
                </c:pt>
                <c:pt idx="339">
                  <c:v>96.185482846360387</c:v>
                </c:pt>
                <c:pt idx="340">
                  <c:v>96.187399228097519</c:v>
                </c:pt>
                <c:pt idx="341">
                  <c:v>96.189274088208791</c:v>
                </c:pt>
                <c:pt idx="342">
                  <c:v>96.191108325997902</c:v>
                </c:pt>
                <c:pt idx="343">
                  <c:v>96.19290282130504</c:v>
                </c:pt>
                <c:pt idx="344">
                  <c:v>96.194658434927518</c:v>
                </c:pt>
                <c:pt idx="345">
                  <c:v>96.196376009031383</c:v>
                </c:pt>
                <c:pt idx="346">
                  <c:v>96.198056367554074</c:v>
                </c:pt>
                <c:pt idx="347">
                  <c:v>96.199700316598452</c:v>
                </c:pt>
                <c:pt idx="348">
                  <c:v>96.201308644818354</c:v>
                </c:pt>
                <c:pt idx="349">
                  <c:v>96.20288212379576</c:v>
                </c:pt>
                <c:pt idx="350">
                  <c:v>96.204421508409908</c:v>
                </c:pt>
                <c:pt idx="351">
                  <c:v>96.205927537198406</c:v>
                </c:pt>
                <c:pt idx="352">
                  <c:v>96.207400932710598</c:v>
                </c:pt>
                <c:pt idx="353">
                  <c:v>96.208842401853204</c:v>
                </c:pt>
                <c:pt idx="354">
                  <c:v>96.21025263622866</c:v>
                </c:pt>
                <c:pt idx="355">
                  <c:v>96.211632312465994</c:v>
                </c:pt>
                <c:pt idx="356">
                  <c:v>96.212982092544721</c:v>
                </c:pt>
                <c:pt idx="357">
                  <c:v>96.214302624111596</c:v>
                </c:pt>
                <c:pt idx="358">
                  <c:v>96.215594540790676</c:v>
                </c:pt>
                <c:pt idx="359">
                  <c:v>96.21685846248657</c:v>
                </c:pt>
                <c:pt idx="360">
                  <c:v>96.218094995681227</c:v>
                </c:pt>
                <c:pt idx="361">
                  <c:v>96.219304733724243</c:v>
                </c:pt>
                <c:pt idx="362">
                  <c:v>96.220488257116997</c:v>
                </c:pt>
                <c:pt idx="363">
                  <c:v>96.221646133790571</c:v>
                </c:pt>
                <c:pt idx="364">
                  <c:v>96.22277891937766</c:v>
                </c:pt>
                <c:pt idx="365">
                  <c:v>96.223887157478714</c:v>
                </c:pt>
                <c:pt idx="366">
                  <c:v>96.224971379922223</c:v>
                </c:pt>
                <c:pt idx="367">
                  <c:v>96.226032107019435</c:v>
                </c:pt>
                <c:pt idx="368">
                  <c:v>96.227069847813539</c:v>
                </c:pt>
                <c:pt idx="369">
                  <c:v>96.228085100323511</c:v>
                </c:pt>
                <c:pt idx="370">
                  <c:v>96.229078351782661</c:v>
                </c:pt>
                <c:pt idx="371">
                  <c:v>96.230050078872026</c:v>
                </c:pt>
                <c:pt idx="372">
                  <c:v>96.231000747948741</c:v>
                </c:pt>
                <c:pt idx="373">
                  <c:v>96.231930815269436</c:v>
                </c:pt>
                <c:pt idx="374">
                  <c:v>96.232840727208867</c:v>
                </c:pt>
                <c:pt idx="375">
                  <c:v>96.233730920473747</c:v>
                </c:pt>
                <c:pt idx="376">
                  <c:v>96.23460182231203</c:v>
                </c:pt>
                <c:pt idx="377">
                  <c:v>96.235453850717619</c:v>
                </c:pt>
                <c:pt idx="378">
                  <c:v>96.236287414630667</c:v>
                </c:pt>
                <c:pt idx="379">
                  <c:v>96.237102914133558</c:v>
                </c:pt>
                <c:pt idx="380">
                  <c:v>96.237900740642658</c:v>
                </c:pt>
                <c:pt idx="381">
                  <c:v>96.238681277095864</c:v>
                </c:pt>
                <c:pt idx="382">
                  <c:v>96.239444898136171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'voltage effect'!$C$2</c:f>
              <c:strCache>
                <c:ptCount val="1"/>
                <c:pt idx="0">
                  <c:v>11.6V</c:v>
                </c:pt>
              </c:strCache>
            </c:strRef>
          </c:tx>
          <c:marker>
            <c:symbol val="none"/>
          </c:marker>
          <c:xVal>
            <c:numRef>
              <c:f>'voltage effect'!$A$3:$A$385</c:f>
              <c:numCache>
                <c:formatCode>General</c:formatCode>
                <c:ptCount val="383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'voltage effect'!$C$3:$C$385</c:f>
              <c:numCache>
                <c:formatCode>General</c:formatCode>
                <c:ptCount val="383"/>
                <c:pt idx="0">
                  <c:v>20</c:v>
                </c:pt>
                <c:pt idx="1">
                  <c:v>21.454542938851258</c:v>
                </c:pt>
                <c:pt idx="2">
                  <c:v>21.742649464309707</c:v>
                </c:pt>
                <c:pt idx="3">
                  <c:v>22.029003542847668</c:v>
                </c:pt>
                <c:pt idx="4">
                  <c:v>22.314595490292017</c:v>
                </c:pt>
                <c:pt idx="5">
                  <c:v>22.59937188939298</c:v>
                </c:pt>
                <c:pt idx="6">
                  <c:v>22.88332992984655</c:v>
                </c:pt>
                <c:pt idx="7">
                  <c:v>23.166466856676447</c:v>
                </c:pt>
                <c:pt idx="8">
                  <c:v>23.448780332800752</c:v>
                </c:pt>
                <c:pt idx="9">
                  <c:v>23.730268367922392</c:v>
                </c:pt>
                <c:pt idx="10">
                  <c:v>24.010929267569441</c:v>
                </c:pt>
                <c:pt idx="11">
                  <c:v>24.290761593207069</c:v>
                </c:pt>
                <c:pt idx="12">
                  <c:v>24.569764130360088</c:v>
                </c:pt>
                <c:pt idx="13">
                  <c:v>24.847935862672966</c:v>
                </c:pt>
                <c:pt idx="14">
                  <c:v>25.125275950474716</c:v>
                </c:pt>
                <c:pt idx="15">
                  <c:v>25.401783712830476</c:v>
                </c:pt>
                <c:pt idx="16">
                  <c:v>25.677458612338484</c:v>
                </c:pt>
                <c:pt idx="17">
                  <c:v>25.952300242121506</c:v>
                </c:pt>
                <c:pt idx="18">
                  <c:v>26.226308314595663</c:v>
                </c:pt>
                <c:pt idx="19">
                  <c:v>26.499482651695935</c:v>
                </c:pt>
                <c:pt idx="20">
                  <c:v>26.771823176308072</c:v>
                </c:pt>
                <c:pt idx="21">
                  <c:v>27.043329904709161</c:v>
                </c:pt>
                <c:pt idx="22">
                  <c:v>27.314002939858764</c:v>
                </c:pt>
                <c:pt idx="23">
                  <c:v>27.583842465412886</c:v>
                </c:pt>
                <c:pt idx="24">
                  <c:v>27.852848740356645</c:v>
                </c:pt>
                <c:pt idx="25">
                  <c:v>28.121022094169959</c:v>
                </c:pt>
                <c:pt idx="26">
                  <c:v>28.38836292245518</c:v>
                </c:pt>
                <c:pt idx="27">
                  <c:v>28.654871682967311</c:v>
                </c:pt>
                <c:pt idx="28">
                  <c:v>28.920548891996901</c:v>
                </c:pt>
                <c:pt idx="29">
                  <c:v>29.185395121063312</c:v>
                </c:pt>
                <c:pt idx="30">
                  <c:v>30.505474485158885</c:v>
                </c:pt>
                <c:pt idx="31">
                  <c:v>31.80976066196105</c:v>
                </c:pt>
                <c:pt idx="32">
                  <c:v>33.093196980705919</c:v>
                </c:pt>
                <c:pt idx="33">
                  <c:v>34.355949408677319</c:v>
                </c:pt>
                <c:pt idx="34">
                  <c:v>35.598161436760797</c:v>
                </c:pt>
                <c:pt idx="35">
                  <c:v>36.819992134757058</c:v>
                </c:pt>
                <c:pt idx="36">
                  <c:v>38.021613125645167</c:v>
                </c:pt>
                <c:pt idx="37">
                  <c:v>39.203206500969799</c:v>
                </c:pt>
                <c:pt idx="38">
                  <c:v>40.364963147543357</c:v>
                </c:pt>
                <c:pt idx="39">
                  <c:v>41.507081380721274</c:v>
                </c:pt>
                <c:pt idx="40">
                  <c:v>42.629765810025361</c:v>
                </c:pt>
                <c:pt idx="41">
                  <c:v>43.733226384577229</c:v>
                </c:pt>
                <c:pt idx="42">
                  <c:v>44.817677580197291</c:v>
                </c:pt>
                <c:pt idx="43">
                  <c:v>45.883337699874012</c:v>
                </c:pt>
                <c:pt idx="44">
                  <c:v>46.930428266220076</c:v>
                </c:pt>
                <c:pt idx="45">
                  <c:v>47.959173489490098</c:v>
                </c:pt>
                <c:pt idx="46">
                  <c:v>48.969799798360171</c:v>
                </c:pt>
                <c:pt idx="47">
                  <c:v>49.962535423366724</c:v>
                </c:pt>
                <c:pt idx="48">
                  <c:v>50.937610024938756</c:v>
                </c:pt>
                <c:pt idx="49">
                  <c:v>51.895254359516883</c:v>
                </c:pt>
                <c:pt idx="50">
                  <c:v>52.835699978461044</c:v>
                </c:pt>
                <c:pt idx="51">
                  <c:v>53.759178955395349</c:v>
                </c:pt>
                <c:pt idx="52">
                  <c:v>54.665923638387959</c:v>
                </c:pt>
                <c:pt idx="53">
                  <c:v>55.556166423962239</c:v>
                </c:pt>
                <c:pt idx="54">
                  <c:v>56.43013955041728</c:v>
                </c:pt>
                <c:pt idx="55">
                  <c:v>57.288074908326998</c:v>
                </c:pt>
                <c:pt idx="56">
                  <c:v>58.130203866406369</c:v>
                </c:pt>
                <c:pt idx="57">
                  <c:v>58.956757111196225</c:v>
                </c:pt>
                <c:pt idx="58">
                  <c:v>59.767964499235283</c:v>
                </c:pt>
                <c:pt idx="59">
                  <c:v>60.564054920568935</c:v>
                </c:pt>
                <c:pt idx="60">
                  <c:v>61.345256172595455</c:v>
                </c:pt>
                <c:pt idx="61">
                  <c:v>62.111794843377261</c:v>
                </c:pt>
                <c:pt idx="62">
                  <c:v>62.86389620365199</c:v>
                </c:pt>
                <c:pt idx="63">
                  <c:v>63.601784106869019</c:v>
                </c:pt>
                <c:pt idx="64">
                  <c:v>64.325680896654191</c:v>
                </c:pt>
                <c:pt idx="65">
                  <c:v>65.035807321171603</c:v>
                </c:pt>
                <c:pt idx="66">
                  <c:v>65.732382453907789</c:v>
                </c:pt>
                <c:pt idx="67">
                  <c:v>66.415623620452237</c:v>
                </c:pt>
                <c:pt idx="68">
                  <c:v>67.085746330890231</c:v>
                </c:pt>
                <c:pt idx="69">
                  <c:v>67.742964217460269</c:v>
                </c:pt>
                <c:pt idx="70">
                  <c:v>68.387488977160032</c:v>
                </c:pt>
                <c:pt idx="71">
                  <c:v>69.019530319012176</c:v>
                </c:pt>
                <c:pt idx="72">
                  <c:v>69.639295915725526</c:v>
                </c:pt>
                <c:pt idx="73">
                  <c:v>70.246991359508144</c:v>
                </c:pt>
                <c:pt idx="74">
                  <c:v>70.84282012180752</c:v>
                </c:pt>
                <c:pt idx="75">
                  <c:v>71.42698351676944</c:v>
                </c:pt>
                <c:pt idx="76">
                  <c:v>71.999680668221615</c:v>
                </c:pt>
                <c:pt idx="77">
                  <c:v>72.56110848000111</c:v>
                </c:pt>
                <c:pt idx="78">
                  <c:v>73.111461609456271</c:v>
                </c:pt>
                <c:pt idx="79">
                  <c:v>73.650932443963882</c:v>
                </c:pt>
                <c:pt idx="80">
                  <c:v>74.179711080311947</c:v>
                </c:pt>
                <c:pt idx="81">
                  <c:v>74.697985306806657</c:v>
                </c:pt>
                <c:pt idx="82">
                  <c:v>75.205940587969621</c:v>
                </c:pt>
                <c:pt idx="83">
                  <c:v>75.703760051698708</c:v>
                </c:pt>
                <c:pt idx="84">
                  <c:v>76.191624478771686</c:v>
                </c:pt>
                <c:pt idx="85">
                  <c:v>76.669712294578062</c:v>
                </c:pt>
                <c:pt idx="86">
                  <c:v>77.138199562969561</c:v>
                </c:pt>
                <c:pt idx="87">
                  <c:v>77.59725998212474</c:v>
                </c:pt>
                <c:pt idx="88">
                  <c:v>78.047064882327817</c:v>
                </c:pt>
                <c:pt idx="89">
                  <c:v>78.487783225565906</c:v>
                </c:pt>
                <c:pt idx="90">
                  <c:v>78.919581606853114</c:v>
                </c:pt>
                <c:pt idx="91">
                  <c:v>79.342624257193293</c:v>
                </c:pt>
                <c:pt idx="92">
                  <c:v>79.757073048097212</c:v>
                </c:pt>
                <c:pt idx="93">
                  <c:v>80.163087497572775</c:v>
                </c:pt>
                <c:pt idx="94">
                  <c:v>80.560824777510462</c:v>
                </c:pt>
                <c:pt idx="95">
                  <c:v>80.950439722388921</c:v>
                </c:pt>
                <c:pt idx="96">
                  <c:v>81.332084839228571</c:v>
                </c:pt>
                <c:pt idx="97">
                  <c:v>81.705910318723767</c:v>
                </c:pt>
                <c:pt idx="98">
                  <c:v>82.072064047486734</c:v>
                </c:pt>
                <c:pt idx="99">
                  <c:v>82.430691621338994</c:v>
                </c:pt>
                <c:pt idx="100">
                  <c:v>82.781936359588329</c:v>
                </c:pt>
                <c:pt idx="101">
                  <c:v>83.125939320231666</c:v>
                </c:pt>
                <c:pt idx="102">
                  <c:v>83.462839316026631</c:v>
                </c:pt>
                <c:pt idx="103">
                  <c:v>83.792772931376547</c:v>
                </c:pt>
                <c:pt idx="104">
                  <c:v>84.115874539975636</c:v>
                </c:pt>
                <c:pt idx="105">
                  <c:v>84.432276323163592</c:v>
                </c:pt>
                <c:pt idx="106">
                  <c:v>84.742108288940116</c:v>
                </c:pt>
                <c:pt idx="107">
                  <c:v>85.045498291592367</c:v>
                </c:pt>
                <c:pt idx="108">
                  <c:v>85.34257205188986</c:v>
                </c:pt>
                <c:pt idx="109">
                  <c:v>85.633453177803162</c:v>
                </c:pt>
                <c:pt idx="110">
                  <c:v>85.918263185704504</c:v>
                </c:pt>
                <c:pt idx="111">
                  <c:v>86.197121522010136</c:v>
                </c:pt>
                <c:pt idx="112">
                  <c:v>86.470145585225737</c:v>
                </c:pt>
                <c:pt idx="113">
                  <c:v>86.737450748358</c:v>
                </c:pt>
                <c:pt idx="114">
                  <c:v>86.999150381656818</c:v>
                </c:pt>
                <c:pt idx="115">
                  <c:v>87.255355875654089</c:v>
                </c:pt>
                <c:pt idx="116">
                  <c:v>87.506176664466622</c:v>
                </c:pt>
                <c:pt idx="117">
                  <c:v>87.751720249332067</c:v>
                </c:pt>
                <c:pt idx="118">
                  <c:v>87.992092222347964</c:v>
                </c:pt>
                <c:pt idx="119">
                  <c:v>88.227396290385542</c:v>
                </c:pt>
                <c:pt idx="120">
                  <c:v>88.457734299151127</c:v>
                </c:pt>
                <c:pt idx="121">
                  <c:v>88.683206257369079</c:v>
                </c:pt>
                <c:pt idx="122">
                  <c:v>88.903910361061676</c:v>
                </c:pt>
                <c:pt idx="123">
                  <c:v>89.119943017902344</c:v>
                </c:pt>
                <c:pt idx="124">
                  <c:v>89.331398871619726</c:v>
                </c:pt>
                <c:pt idx="125">
                  <c:v>89.538370826431361</c:v>
                </c:pt>
                <c:pt idx="126">
                  <c:v>89.74095007148658</c:v>
                </c:pt>
                <c:pt idx="127">
                  <c:v>89.939226105299454</c:v>
                </c:pt>
                <c:pt idx="128">
                  <c:v>90.133286760153453</c:v>
                </c:pt>
                <c:pt idx="129">
                  <c:v>90.323218226460526</c:v>
                </c:pt>
                <c:pt idx="130">
                  <c:v>90.509105077058251</c:v>
                </c:pt>
                <c:pt idx="131">
                  <c:v>90.691030291429485</c:v>
                </c:pt>
                <c:pt idx="132">
                  <c:v>90.869075279829943</c:v>
                </c:pt>
                <c:pt idx="133">
                  <c:v>91.043319907309851</c:v>
                </c:pt>
                <c:pt idx="134">
                  <c:v>91.213842517616669</c:v>
                </c:pt>
                <c:pt idx="135">
                  <c:v>91.380719956966701</c:v>
                </c:pt>
                <c:pt idx="136">
                  <c:v>91.544027597674088</c:v>
                </c:pt>
                <c:pt idx="137">
                  <c:v>91.703839361626308</c:v>
                </c:pt>
                <c:pt idx="138">
                  <c:v>91.860227743596241</c:v>
                </c:pt>
                <c:pt idx="139">
                  <c:v>92.013263834381291</c:v>
                </c:pt>
                <c:pt idx="140">
                  <c:v>92.163017343760785</c:v>
                </c:pt>
                <c:pt idx="141">
                  <c:v>92.309556623263475</c:v>
                </c:pt>
                <c:pt idx="142">
                  <c:v>92.452948688737578</c:v>
                </c:pt>
                <c:pt idx="143">
                  <c:v>92.593259242716272</c:v>
                </c:pt>
                <c:pt idx="144">
                  <c:v>92.730552696572204</c:v>
                </c:pt>
                <c:pt idx="145">
                  <c:v>92.864892192455017</c:v>
                </c:pt>
                <c:pt idx="146">
                  <c:v>92.996339625006414</c:v>
                </c:pt>
                <c:pt idx="147">
                  <c:v>93.12495566284781</c:v>
                </c:pt>
                <c:pt idx="148">
                  <c:v>93.250799769835936</c:v>
                </c:pt>
                <c:pt idx="149">
                  <c:v>93.373930226082351</c:v>
                </c:pt>
                <c:pt idx="150">
                  <c:v>93.494404148733096</c:v>
                </c:pt>
                <c:pt idx="151">
                  <c:v>93.612277512505315</c:v>
                </c:pt>
                <c:pt idx="152">
                  <c:v>93.727605169977707</c:v>
                </c:pt>
                <c:pt idx="153">
                  <c:v>93.840440871632495</c:v>
                </c:pt>
                <c:pt idx="154">
                  <c:v>93.950837285646415</c:v>
                </c:pt>
                <c:pt idx="155">
                  <c:v>94.05884601742909</c:v>
                </c:pt>
                <c:pt idx="156">
                  <c:v>94.164517628906992</c:v>
                </c:pt>
                <c:pt idx="157">
                  <c:v>94.267901657551803</c:v>
                </c:pt>
                <c:pt idx="158">
                  <c:v>94.369046635152216</c:v>
                </c:pt>
                <c:pt idx="159">
                  <c:v>94.468000106328233</c:v>
                </c:pt>
                <c:pt idx="160">
                  <c:v>94.564808646787711</c:v>
                </c:pt>
                <c:pt idx="161">
                  <c:v>94.659517881324732</c:v>
                </c:pt>
                <c:pt idx="162">
                  <c:v>94.752172501559812</c:v>
                </c:pt>
                <c:pt idx="163">
                  <c:v>94.842816283422167</c:v>
                </c:pt>
                <c:pt idx="164">
                  <c:v>94.931492104374399</c:v>
                </c:pt>
                <c:pt idx="165">
                  <c:v>95.018241960380166</c:v>
                </c:pt>
                <c:pt idx="166">
                  <c:v>95.103106982615657</c:v>
                </c:pt>
                <c:pt idx="167">
                  <c:v>95.186127453925693</c:v>
                </c:pt>
                <c:pt idx="168">
                  <c:v>95.267342825025622</c:v>
                </c:pt>
                <c:pt idx="169">
                  <c:v>95.346791730450292</c:v>
                </c:pt>
                <c:pt idx="170">
                  <c:v>95.42451200425127</c:v>
                </c:pt>
                <c:pt idx="171">
                  <c:v>95.500540695444116</c:v>
                </c:pt>
                <c:pt idx="172">
                  <c:v>95.574914083207034</c:v>
                </c:pt>
                <c:pt idx="173">
                  <c:v>95.647667691832879</c:v>
                </c:pt>
                <c:pt idx="174">
                  <c:v>95.718836305436255</c:v>
                </c:pt>
                <c:pt idx="175">
                  <c:v>95.78845398241765</c:v>
                </c:pt>
                <c:pt idx="176">
                  <c:v>95.856554069686695</c:v>
                </c:pt>
                <c:pt idx="177">
                  <c:v>95.923169216646656</c:v>
                </c:pt>
                <c:pt idx="178">
                  <c:v>95.988331388942356</c:v>
                </c:pt>
                <c:pt idx="179">
                  <c:v>96.052071881973774</c:v>
                </c:pt>
                <c:pt idx="180">
                  <c:v>96.114421334177706</c:v>
                </c:pt>
                <c:pt idx="181">
                  <c:v>96.175409740079886</c:v>
                </c:pt>
                <c:pt idx="182">
                  <c:v>96.235066463119963</c:v>
                </c:pt>
                <c:pt idx="183">
                  <c:v>96.293420248251934</c:v>
                </c:pt>
                <c:pt idx="184">
                  <c:v>96.350499234322456</c:v>
                </c:pt>
                <c:pt idx="185">
                  <c:v>96.406330966229802</c:v>
                </c:pt>
                <c:pt idx="186">
                  <c:v>96.460942406865854</c:v>
                </c:pt>
                <c:pt idx="187">
                  <c:v>96.514359948844032</c:v>
                </c:pt>
                <c:pt idx="188">
                  <c:v>96.566609426015617</c:v>
                </c:pt>
                <c:pt idx="189">
                  <c:v>96.61771612477736</c:v>
                </c:pt>
                <c:pt idx="190">
                  <c:v>96.667704795172938</c:v>
                </c:pt>
                <c:pt idx="191">
                  <c:v>96.716599661791179</c:v>
                </c:pt>
                <c:pt idx="192">
                  <c:v>96.76442443446355</c:v>
                </c:pt>
                <c:pt idx="193">
                  <c:v>96.811202318764003</c:v>
                </c:pt>
                <c:pt idx="194">
                  <c:v>96.856956026313611</c:v>
                </c:pt>
                <c:pt idx="195">
                  <c:v>96.90170778489302</c:v>
                </c:pt>
                <c:pt idx="196">
                  <c:v>96.945479348365339</c:v>
                </c:pt>
                <c:pt idx="197">
                  <c:v>96.988292006412308</c:v>
                </c:pt>
                <c:pt idx="198">
                  <c:v>97.030166594086538</c:v>
                </c:pt>
                <c:pt idx="199">
                  <c:v>97.07112350118247</c:v>
                </c:pt>
                <c:pt idx="200">
                  <c:v>97.111182681428943</c:v>
                </c:pt>
                <c:pt idx="201">
                  <c:v>97.150363661505992</c:v>
                </c:pt>
                <c:pt idx="202">
                  <c:v>97.188685549888774</c:v>
                </c:pt>
                <c:pt idx="203">
                  <c:v>97.226167045521137</c:v>
                </c:pt>
                <c:pt idx="204">
                  <c:v>97.262826446321696</c:v>
                </c:pt>
                <c:pt idx="205">
                  <c:v>97.298681657525051</c:v>
                </c:pt>
                <c:pt idx="206">
                  <c:v>97.333750199860802</c:v>
                </c:pt>
                <c:pt idx="207">
                  <c:v>97.368049217573031</c:v>
                </c:pt>
                <c:pt idx="208">
                  <c:v>97.401595486282886</c:v>
                </c:pt>
                <c:pt idx="209">
                  <c:v>97.434405420696905</c:v>
                </c:pt>
                <c:pt idx="210">
                  <c:v>97.466495082163576</c:v>
                </c:pt>
                <c:pt idx="211">
                  <c:v>97.497880186080806</c:v>
                </c:pt>
                <c:pt idx="212">
                  <c:v>97.528576109156816</c:v>
                </c:pt>
                <c:pt idx="213">
                  <c:v>97.558597896526877</c:v>
                </c:pt>
                <c:pt idx="214">
                  <c:v>97.587960268728565</c:v>
                </c:pt>
                <c:pt idx="215">
                  <c:v>97.616677628537829</c:v>
                </c:pt>
                <c:pt idx="216">
                  <c:v>97.64476406766839</c:v>
                </c:pt>
                <c:pt idx="217">
                  <c:v>97.672233373336866</c:v>
                </c:pt>
                <c:pt idx="218">
                  <c:v>97.699099034696047</c:v>
                </c:pt>
                <c:pt idx="219">
                  <c:v>97.725374249138568</c:v>
                </c:pt>
                <c:pt idx="220">
                  <c:v>97.751071928473465</c:v>
                </c:pt>
                <c:pt idx="221">
                  <c:v>97.776204704977729</c:v>
                </c:pt>
                <c:pt idx="222">
                  <c:v>97.800784937325304</c:v>
                </c:pt>
                <c:pt idx="223">
                  <c:v>97.824824716395611</c:v>
                </c:pt>
                <c:pt idx="224">
                  <c:v>97.84833587096395</c:v>
                </c:pt>
                <c:pt idx="225">
                  <c:v>97.871329973275834</c:v>
                </c:pt>
                <c:pt idx="226">
                  <c:v>97.893818344507466</c:v>
                </c:pt>
                <c:pt idx="227">
                  <c:v>97.915812060114504</c:v>
                </c:pt>
                <c:pt idx="228">
                  <c:v>97.937321955071141</c:v>
                </c:pt>
                <c:pt idx="229">
                  <c:v>97.958358629001609</c:v>
                </c:pt>
                <c:pt idx="230">
                  <c:v>97.978932451206077</c:v>
                </c:pt>
                <c:pt idx="231">
                  <c:v>97.999053565583054</c:v>
                </c:pt>
                <c:pt idx="232">
                  <c:v>98.018731895450102</c:v>
                </c:pt>
                <c:pt idx="233">
                  <c:v>98.037977148264957</c:v>
                </c:pt>
                <c:pt idx="234">
                  <c:v>98.056798820248886</c:v>
                </c:pt>
                <c:pt idx="235">
                  <c:v>98.07520620091411</c:v>
                </c:pt>
                <c:pt idx="236">
                  <c:v>98.093208377497291</c:v>
                </c:pt>
                <c:pt idx="237">
                  <c:v>98.11081423930078</c:v>
                </c:pt>
                <c:pt idx="238">
                  <c:v>98.128032481943436</c:v>
                </c:pt>
                <c:pt idx="239">
                  <c:v>98.144871611522788</c:v>
                </c:pt>
                <c:pt idx="240">
                  <c:v>98.16133994869034</c:v>
                </c:pt>
                <c:pt idx="241">
                  <c:v>98.177445632641593</c:v>
                </c:pt>
                <c:pt idx="242">
                  <c:v>98.193196625022537</c:v>
                </c:pt>
                <c:pt idx="243">
                  <c:v>98.208600713754336</c:v>
                </c:pt>
                <c:pt idx="244">
                  <c:v>98.223665516777601</c:v>
                </c:pt>
                <c:pt idx="245">
                  <c:v>98.238398485718108</c:v>
                </c:pt>
                <c:pt idx="246">
                  <c:v>98.252806909475339</c:v>
                </c:pt>
                <c:pt idx="247">
                  <c:v>98.266897917735463</c:v>
                </c:pt>
                <c:pt idx="248">
                  <c:v>98.280678484410231</c:v>
                </c:pt>
                <c:pt idx="249">
                  <c:v>98.294155431003318</c:v>
                </c:pt>
                <c:pt idx="250">
                  <c:v>98.307335429905507</c:v>
                </c:pt>
                <c:pt idx="251">
                  <c:v>98.320225007620223</c:v>
                </c:pt>
                <c:pt idx="252">
                  <c:v>98.332830547920707</c:v>
                </c:pt>
                <c:pt idx="253">
                  <c:v>98.345158294940376</c:v>
                </c:pt>
                <c:pt idx="254">
                  <c:v>98.357214356197559</c:v>
                </c:pt>
                <c:pt idx="255">
                  <c:v>98.369004705556009</c:v>
                </c:pt>
                <c:pt idx="256">
                  <c:v>98.380535186122557</c:v>
                </c:pt>
                <c:pt idx="257">
                  <c:v>98.391811513083113</c:v>
                </c:pt>
                <c:pt idx="258">
                  <c:v>98.402839276478247</c:v>
                </c:pt>
                <c:pt idx="259">
                  <c:v>98.413623943919688</c:v>
                </c:pt>
                <c:pt idx="260">
                  <c:v>98.424170863248904</c:v>
                </c:pt>
                <c:pt idx="261">
                  <c:v>98.434485265138875</c:v>
                </c:pt>
                <c:pt idx="262">
                  <c:v>98.44457226564036</c:v>
                </c:pt>
                <c:pt idx="263">
                  <c:v>98.454436868673753</c:v>
                </c:pt>
                <c:pt idx="264">
                  <c:v>98.464083968467563</c:v>
                </c:pt>
                <c:pt idx="265">
                  <c:v>98.473518351944776</c:v>
                </c:pt>
                <c:pt idx="266">
                  <c:v>98.482744701058053</c:v>
                </c:pt>
                <c:pt idx="267">
                  <c:v>98.491767595074876</c:v>
                </c:pt>
                <c:pt idx="268">
                  <c:v>98.500591512813699</c:v>
                </c:pt>
                <c:pt idx="269">
                  <c:v>98.509220834832092</c:v>
                </c:pt>
                <c:pt idx="270">
                  <c:v>98.517659845567849</c:v>
                </c:pt>
                <c:pt idx="271">
                  <c:v>98.525912735434119</c:v>
                </c:pt>
                <c:pt idx="272">
                  <c:v>98.533983602869512</c:v>
                </c:pt>
                <c:pt idx="273">
                  <c:v>98.541876456343985</c:v>
                </c:pt>
                <c:pt idx="274">
                  <c:v>98.549595216321634</c:v>
                </c:pt>
                <c:pt idx="275">
                  <c:v>98.557143717181162</c:v>
                </c:pt>
                <c:pt idx="276">
                  <c:v>98.564525709094966</c:v>
                </c:pt>
                <c:pt idx="277">
                  <c:v>98.571744859867636</c:v>
                </c:pt>
                <c:pt idx="278">
                  <c:v>98.578804756734883</c:v>
                </c:pt>
                <c:pt idx="279">
                  <c:v>98.585708908123522</c:v>
                </c:pt>
                <c:pt idx="280">
                  <c:v>98.592460745373529</c:v>
                </c:pt>
                <c:pt idx="281">
                  <c:v>98.599063624422811</c:v>
                </c:pt>
                <c:pt idx="282">
                  <c:v>98.605520827455535</c:v>
                </c:pt>
                <c:pt idx="283">
                  <c:v>98.611835564514891</c:v>
                </c:pt>
                <c:pt idx="284">
                  <c:v>98.61801097508085</c:v>
                </c:pt>
                <c:pt idx="285">
                  <c:v>98.624050129613778</c:v>
                </c:pt>
                <c:pt idx="286">
                  <c:v>98.629956031064665</c:v>
                </c:pt>
                <c:pt idx="287">
                  <c:v>98.635731616352544</c:v>
                </c:pt>
                <c:pt idx="288">
                  <c:v>98.641379757809958</c:v>
                </c:pt>
                <c:pt idx="289">
                  <c:v>98.646903264596972</c:v>
                </c:pt>
                <c:pt idx="290">
                  <c:v>98.652304884084614</c:v>
                </c:pt>
                <c:pt idx="291">
                  <c:v>98.657587303208174</c:v>
                </c:pt>
                <c:pt idx="292">
                  <c:v>98.662753149791186</c:v>
                </c:pt>
                <c:pt idx="293">
                  <c:v>98.667804993840619</c:v>
                </c:pt>
                <c:pt idx="294">
                  <c:v>98.672745348813947</c:v>
                </c:pt>
                <c:pt idx="295">
                  <c:v>98.677576672858592</c:v>
                </c:pt>
                <c:pt idx="296">
                  <c:v>98.682301370024518</c:v>
                </c:pt>
                <c:pt idx="297">
                  <c:v>98.686921791450359</c:v>
                </c:pt>
                <c:pt idx="298">
                  <c:v>98.691440236523746</c:v>
                </c:pt>
                <c:pt idx="299">
                  <c:v>98.695858954016401</c:v>
                </c:pt>
                <c:pt idx="300">
                  <c:v>98.700180143194515</c:v>
                </c:pt>
                <c:pt idx="301">
                  <c:v>98.704405954904885</c:v>
                </c:pt>
                <c:pt idx="302">
                  <c:v>98.708538492637402</c:v>
                </c:pt>
                <c:pt idx="303">
                  <c:v>98.712579813564432</c:v>
                </c:pt>
                <c:pt idx="304">
                  <c:v>98.716531929557419</c:v>
                </c:pt>
                <c:pt idx="305">
                  <c:v>98.720396808181462</c:v>
                </c:pt>
                <c:pt idx="306">
                  <c:v>98.72417637366803</c:v>
                </c:pt>
                <c:pt idx="307">
                  <c:v>98.727872507866593</c:v>
                </c:pt>
                <c:pt idx="308">
                  <c:v>98.731487051175378</c:v>
                </c:pt>
                <c:pt idx="309">
                  <c:v>98.735021803451872</c:v>
                </c:pt>
                <c:pt idx="310">
                  <c:v>98.738478524903357</c:v>
                </c:pt>
                <c:pt idx="311">
                  <c:v>98.741858936958096</c:v>
                </c:pt>
                <c:pt idx="312">
                  <c:v>98.745164723117369</c:v>
                </c:pt>
                <c:pt idx="313">
                  <c:v>98.748397529788974</c:v>
                </c:pt>
                <c:pt idx="314">
                  <c:v>98.751558967102454</c:v>
                </c:pt>
                <c:pt idx="315">
                  <c:v>98.75465060970653</c:v>
                </c:pt>
                <c:pt idx="316">
                  <c:v>98.757673997549063</c:v>
                </c:pt>
                <c:pt idx="317">
                  <c:v>98.760630636639974</c:v>
                </c:pt>
                <c:pt idx="318">
                  <c:v>98.763521999797433</c:v>
                </c:pt>
                <c:pt idx="319">
                  <c:v>98.76634952737777</c:v>
                </c:pt>
                <c:pt idx="320">
                  <c:v>98.769114627989381</c:v>
                </c:pt>
                <c:pt idx="321">
                  <c:v>98.771818679191</c:v>
                </c:pt>
                <c:pt idx="322">
                  <c:v>98.774463028174665</c:v>
                </c:pt>
                <c:pt idx="323">
                  <c:v>98.777048992433748</c:v>
                </c:pt>
                <c:pt idx="324">
                  <c:v>98.779577860416367</c:v>
                </c:pt>
                <c:pt idx="325">
                  <c:v>98.782050892164406</c:v>
                </c:pt>
                <c:pt idx="326">
                  <c:v>98.784469319938623</c:v>
                </c:pt>
                <c:pt idx="327">
                  <c:v>98.786834348829984</c:v>
                </c:pt>
                <c:pt idx="328">
                  <c:v>98.789147157357633</c:v>
                </c:pt>
                <c:pt idx="329">
                  <c:v>98.791408898053731</c:v>
                </c:pt>
                <c:pt idx="330">
                  <c:v>98.793620698035483</c:v>
                </c:pt>
                <c:pt idx="331">
                  <c:v>98.795783659564592</c:v>
                </c:pt>
                <c:pt idx="332">
                  <c:v>98.797898860594486</c:v>
                </c:pt>
                <c:pt idx="333">
                  <c:v>98.799967355305498</c:v>
                </c:pt>
                <c:pt idx="334">
                  <c:v>98.801990174628301</c:v>
                </c:pt>
                <c:pt idx="335">
                  <c:v>98.803968326755879</c:v>
                </c:pt>
                <c:pt idx="336">
                  <c:v>98.805902797644251</c:v>
                </c:pt>
                <c:pt idx="337">
                  <c:v>98.80779455150217</c:v>
                </c:pt>
                <c:pt idx="338">
                  <c:v>98.809644531270152</c:v>
                </c:pt>
                <c:pt idx="339">
                  <c:v>98.811453659088883</c:v>
                </c:pt>
                <c:pt idx="340">
                  <c:v>98.813222836757404</c:v>
                </c:pt>
                <c:pt idx="341">
                  <c:v>98.814952946181208</c:v>
                </c:pt>
                <c:pt idx="342">
                  <c:v>98.816644849810515</c:v>
                </c:pt>
                <c:pt idx="343">
                  <c:v>98.818299391068877</c:v>
                </c:pt>
                <c:pt idx="344">
                  <c:v>98.819917394772403</c:v>
                </c:pt>
                <c:pt idx="345">
                  <c:v>98.821499667539769</c:v>
                </c:pt>
                <c:pt idx="346">
                  <c:v>98.823046998193178</c:v>
                </c:pt>
                <c:pt idx="347">
                  <c:v>98.824560158150547</c:v>
                </c:pt>
                <c:pt idx="348">
                  <c:v>98.826039901809068</c:v>
                </c:pt>
                <c:pt idx="349">
                  <c:v>98.827486966920304</c:v>
                </c:pt>
                <c:pt idx="350">
                  <c:v>98.828902074957071</c:v>
                </c:pt>
                <c:pt idx="351">
                  <c:v>98.830285931472233</c:v>
                </c:pt>
                <c:pt idx="352">
                  <c:v>98.831639226449624</c:v>
                </c:pt>
                <c:pt idx="353">
                  <c:v>98.832962634647245</c:v>
                </c:pt>
                <c:pt idx="354">
                  <c:v>98.834256815932875</c:v>
                </c:pt>
                <c:pt idx="355">
                  <c:v>98.83552241561236</c:v>
                </c:pt>
                <c:pt idx="356">
                  <c:v>98.836760064750649</c:v>
                </c:pt>
                <c:pt idx="357">
                  <c:v>98.837970380485743</c:v>
                </c:pt>
                <c:pt idx="358">
                  <c:v>98.839153966335786</c:v>
                </c:pt>
                <c:pt idx="359">
                  <c:v>98.840311412499346</c:v>
                </c:pt>
                <c:pt idx="360">
                  <c:v>98.841443296149137</c:v>
                </c:pt>
                <c:pt idx="361">
                  <c:v>98.842550181719247</c:v>
                </c:pt>
                <c:pt idx="362">
                  <c:v>98.843632621186018</c:v>
                </c:pt>
                <c:pt idx="363">
                  <c:v>98.844691154342826</c:v>
                </c:pt>
                <c:pt idx="364">
                  <c:v>98.845726309068695</c:v>
                </c:pt>
                <c:pt idx="365">
                  <c:v>98.846738601591127</c:v>
                </c:pt>
                <c:pt idx="366">
                  <c:v>98.847728536743006</c:v>
                </c:pt>
                <c:pt idx="367">
                  <c:v>98.84869660821397</c:v>
                </c:pt>
                <c:pt idx="368">
                  <c:v>98.849643298796167</c:v>
                </c:pt>
                <c:pt idx="369">
                  <c:v>98.850569080624624</c:v>
                </c:pt>
                <c:pt idx="370">
                  <c:v>98.851474415412355</c:v>
                </c:pt>
                <c:pt idx="371">
                  <c:v>98.852359754680222</c:v>
                </c:pt>
                <c:pt idx="372">
                  <c:v>98.853225539981764</c:v>
                </c:pt>
                <c:pt idx="373">
                  <c:v>98.85407220312311</c:v>
                </c:pt>
                <c:pt idx="374">
                  <c:v>98.854900166378002</c:v>
                </c:pt>
                <c:pt idx="375">
                  <c:v>98.855709842698076</c:v>
                </c:pt>
                <c:pt idx="376">
                  <c:v>98.856501635918548</c:v>
                </c:pt>
                <c:pt idx="377">
                  <c:v>98.85727594095934</c:v>
                </c:pt>
                <c:pt idx="378">
                  <c:v>98.858033144021761</c:v>
                </c:pt>
                <c:pt idx="379">
                  <c:v>98.858773622780916</c:v>
                </c:pt>
                <c:pt idx="380">
                  <c:v>98.859497746573808</c:v>
                </c:pt>
                <c:pt idx="381">
                  <c:v>98.860205876583308</c:v>
                </c:pt>
                <c:pt idx="382">
                  <c:v>98.860898366018105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'voltage effect'!$D$2</c:f>
              <c:strCache>
                <c:ptCount val="1"/>
                <c:pt idx="0">
                  <c:v>12V</c:v>
                </c:pt>
              </c:strCache>
            </c:strRef>
          </c:tx>
          <c:marker>
            <c:symbol val="none"/>
          </c:marker>
          <c:xVal>
            <c:numRef>
              <c:f>'voltage effect'!$A$3:$A$385</c:f>
              <c:numCache>
                <c:formatCode>General</c:formatCode>
                <c:ptCount val="383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'voltage effect'!$D$3:$D$385</c:f>
              <c:numCache>
                <c:formatCode>General</c:formatCode>
                <c:ptCount val="383"/>
                <c:pt idx="0">
                  <c:v>20</c:v>
                </c:pt>
                <c:pt idx="1">
                  <c:v>21.556585784739752</c:v>
                </c:pt>
                <c:pt idx="2">
                  <c:v>21.864772846359809</c:v>
                </c:pt>
                <c:pt idx="3">
                  <c:v>22.171053289566238</c:v>
                </c:pt>
                <c:pt idx="4">
                  <c:v>22.476492273108043</c:v>
                </c:pt>
                <c:pt idx="5">
                  <c:v>22.781031733546115</c:v>
                </c:pt>
                <c:pt idx="6">
                  <c:v>23.084668771676775</c:v>
                </c:pt>
                <c:pt idx="7">
                  <c:v>23.387400541444975</c:v>
                </c:pt>
                <c:pt idx="8">
                  <c:v>23.689224651912511</c:v>
                </c:pt>
                <c:pt idx="9">
                  <c:v>23.990139089570516</c:v>
                </c:pt>
                <c:pt idx="10">
                  <c:v>24.290142162744655</c:v>
                </c:pt>
                <c:pt idx="11">
                  <c:v>24.589232458070462</c:v>
                </c:pt>
                <c:pt idx="12">
                  <c:v>24.887408805704951</c:v>
                </c:pt>
                <c:pt idx="13">
                  <c:v>25.184670251014822</c:v>
                </c:pt>
                <c:pt idx="14">
                  <c:v>25.481016031179539</c:v>
                </c:pt>
                <c:pt idx="15">
                  <c:v>25.776445555599018</c:v>
                </c:pt>
                <c:pt idx="16">
                  <c:v>26.070958389297559</c:v>
                </c:pt>
                <c:pt idx="17">
                  <c:v>26.364554238723041</c:v>
                </c:pt>
                <c:pt idx="18">
                  <c:v>26.657232939486494</c:v>
                </c:pt>
                <c:pt idx="19">
                  <c:v>26.948994445692051</c:v>
                </c:pt>
                <c:pt idx="20">
                  <c:v>27.239838820584257</c:v>
                </c:pt>
                <c:pt idx="21">
                  <c:v>27.529766228296879</c:v>
                </c:pt>
                <c:pt idx="22">
                  <c:v>27.818776926530688</c:v>
                </c:pt>
                <c:pt idx="23">
                  <c:v>28.106871260020807</c:v>
                </c:pt>
                <c:pt idx="24">
                  <c:v>28.394049654679883</c:v>
                </c:pt>
                <c:pt idx="25">
                  <c:v>28.68031261232359</c:v>
                </c:pt>
                <c:pt idx="26">
                  <c:v>28.965660705900831</c:v>
                </c:pt>
                <c:pt idx="27">
                  <c:v>29.250094575163807</c:v>
                </c:pt>
                <c:pt idx="28">
                  <c:v>29.533614922723455</c:v>
                </c:pt>
                <c:pt idx="29">
                  <c:v>29.81622251044406</c:v>
                </c:pt>
                <c:pt idx="30">
                  <c:v>31.224700738912482</c:v>
                </c:pt>
                <c:pt idx="31">
                  <c:v>32.615724694483376</c:v>
                </c:pt>
                <c:pt idx="32">
                  <c:v>33.983871340404804</c:v>
                </c:pt>
                <c:pt idx="33">
                  <c:v>35.329337945829408</c:v>
                </c:pt>
                <c:pt idx="34">
                  <c:v>36.652296604166239</c:v>
                </c:pt>
                <c:pt idx="35">
                  <c:v>37.952935850356333</c:v>
                </c:pt>
                <c:pt idx="36">
                  <c:v>39.231457372736514</c:v>
                </c:pt>
                <c:pt idx="37">
                  <c:v>40.488073758860416</c:v>
                </c:pt>
                <c:pt idx="38">
                  <c:v>41.723006689909006</c:v>
                </c:pt>
                <c:pt idx="39">
                  <c:v>42.936485469192384</c:v>
                </c:pt>
                <c:pt idx="40">
                  <c:v>44.12874580354076</c:v>
                </c:pt>
                <c:pt idx="41">
                  <c:v>45.300028780125231</c:v>
                </c:pt>
                <c:pt idx="42">
                  <c:v>46.450579997008667</c:v>
                </c:pt>
                <c:pt idx="43">
                  <c:v>47.580648816512898</c:v>
                </c:pt>
                <c:pt idx="44">
                  <c:v>48.69048771805781</c:v>
                </c:pt>
                <c:pt idx="45">
                  <c:v>49.780351732557385</c:v>
                </c:pt>
                <c:pt idx="46">
                  <c:v>50.850497944427737</c:v>
                </c:pt>
                <c:pt idx="47">
                  <c:v>51.901185050214465</c:v>
                </c:pt>
                <c:pt idx="48">
                  <c:v>52.932672965075476</c:v>
                </c:pt>
                <c:pt idx="49">
                  <c:v>53.945222470060834</c:v>
                </c:pt>
                <c:pt idx="50">
                  <c:v>54.939094894452047</c:v>
                </c:pt>
                <c:pt idx="51">
                  <c:v>55.914551828457284</c:v>
                </c:pt>
                <c:pt idx="52">
                  <c:v>56.87185486237663</c:v>
                </c:pt>
                <c:pt idx="53">
                  <c:v>57.811265349003925</c:v>
                </c:pt>
                <c:pt idx="54">
                  <c:v>58.733044186556285</c:v>
                </c:pt>
                <c:pt idx="55">
                  <c:v>59.637451619847681</c:v>
                </c:pt>
                <c:pt idx="56">
                  <c:v>60.524747057769702</c:v>
                </c:pt>
                <c:pt idx="57">
                  <c:v>61.395188905427432</c:v>
                </c:pt>
                <c:pt idx="58">
                  <c:v>62.249034409513591</c:v>
                </c:pt>
                <c:pt idx="59">
                  <c:v>63.086539515699101</c:v>
                </c:pt>
                <c:pt idx="60">
                  <c:v>63.907958736981286</c:v>
                </c:pt>
                <c:pt idx="61">
                  <c:v>64.713545032067159</c:v>
                </c:pt>
                <c:pt idx="62">
                  <c:v>65.503549692984379</c:v>
                </c:pt>
                <c:pt idx="63">
                  <c:v>66.278222241209292</c:v>
                </c:pt>
                <c:pt idx="64">
                  <c:v>67.037810331684028</c:v>
                </c:pt>
                <c:pt idx="65">
                  <c:v>67.782559664164651</c:v>
                </c:pt>
                <c:pt idx="66">
                  <c:v>68.512713901402321</c:v>
                </c:pt>
                <c:pt idx="67">
                  <c:v>69.228514593710798</c:v>
                </c:pt>
                <c:pt idx="68">
                  <c:v>69.930201109517881</c:v>
                </c:pt>
                <c:pt idx="69">
                  <c:v>70.618010571536459</c:v>
                </c:pt>
                <c:pt idx="70">
                  <c:v>71.292177798223847</c:v>
                </c:pt>
                <c:pt idx="71">
                  <c:v>71.952935250226943</c:v>
                </c:pt>
                <c:pt idx="72">
                  <c:v>72.600512981535502</c:v>
                </c:pt>
                <c:pt idx="73">
                  <c:v>73.235138595088046</c:v>
                </c:pt>
                <c:pt idx="74">
                  <c:v>73.857037202593631</c:v>
                </c:pt>
                <c:pt idx="75">
                  <c:v>74.466431388350117</c:v>
                </c:pt>
                <c:pt idx="76">
                  <c:v>75.063541176854059</c:v>
                </c:pt>
                <c:pt idx="77">
                  <c:v>75.648584004010985</c:v>
                </c:pt>
                <c:pt idx="78">
                  <c:v>76.221774691766228</c:v>
                </c:pt>
                <c:pt idx="79">
                  <c:v>76.783325425987428</c:v>
                </c:pt>
                <c:pt idx="80">
                  <c:v>77.333445737438836</c:v>
                </c:pt>
                <c:pt idx="81">
                  <c:v>77.87234248569662</c:v>
                </c:pt>
                <c:pt idx="82">
                  <c:v>78.400219845861642</c:v>
                </c:pt>
                <c:pt idx="83">
                  <c:v>78.917279297933405</c:v>
                </c:pt>
                <c:pt idx="84">
                  <c:v>79.423719618715381</c:v>
                </c:pt>
                <c:pt idx="85">
                  <c:v>79.919736876127686</c:v>
                </c:pt>
                <c:pt idx="86">
                  <c:v>80.405524425808551</c:v>
                </c:pt>
                <c:pt idx="87">
                  <c:v>80.88127290989118</c:v>
                </c:pt>
                <c:pt idx="88">
                  <c:v>81.347170257847125</c:v>
                </c:pt>
                <c:pt idx="89">
                  <c:v>81.803401689291803</c:v>
                </c:pt>
                <c:pt idx="90">
                  <c:v>82.25014971865194</c:v>
                </c:pt>
                <c:pt idx="91">
                  <c:v>82.687594161598426</c:v>
                </c:pt>
                <c:pt idx="92">
                  <c:v>83.115912143151917</c:v>
                </c:pt>
                <c:pt idx="93">
                  <c:v>83.535278107371965</c:v>
                </c:pt>
                <c:pt idx="94">
                  <c:v>83.945863828543693</c:v>
                </c:pt>
                <c:pt idx="95">
                  <c:v>84.347838423779223</c:v>
                </c:pt>
                <c:pt idx="96">
                  <c:v>84.741368366954291</c:v>
                </c:pt>
                <c:pt idx="97">
                  <c:v>85.126617503903034</c:v>
                </c:pt>
                <c:pt idx="98">
                  <c:v>85.503747068797097</c:v>
                </c:pt>
                <c:pt idx="99">
                  <c:v>85.872915701637638</c:v>
                </c:pt>
                <c:pt idx="100">
                  <c:v>86.234279466791648</c:v>
                </c:pt>
                <c:pt idx="101">
                  <c:v>86.587991872506365</c:v>
                </c:pt>
                <c:pt idx="102">
                  <c:v>86.934203891337987</c:v>
                </c:pt>
                <c:pt idx="103">
                  <c:v>87.273063981433467</c:v>
                </c:pt>
                <c:pt idx="104">
                  <c:v>87.604718108606221</c:v>
                </c:pt>
                <c:pt idx="105">
                  <c:v>87.929309769149</c:v>
                </c:pt>
                <c:pt idx="106">
                  <c:v>88.246980013329235</c:v>
                </c:pt>
                <c:pt idx="107">
                  <c:v>88.557867469514321</c:v>
                </c:pt>
                <c:pt idx="108">
                  <c:v>88.862108368876321</c:v>
                </c:pt>
                <c:pt idx="109">
                  <c:v>89.159836570627718</c:v>
                </c:pt>
                <c:pt idx="110">
                  <c:v>89.451183587741482</c:v>
                </c:pt>
                <c:pt idx="111">
                  <c:v>89.736278613110898</c:v>
                </c:pt>
                <c:pt idx="112">
                  <c:v>90.015248546106292</c:v>
                </c:pt>
                <c:pt idx="113">
                  <c:v>90.288218019487658</c:v>
                </c:pt>
                <c:pt idx="114">
                  <c:v>90.555309426633755</c:v>
                </c:pt>
                <c:pt idx="115">
                  <c:v>90.816642949050191</c:v>
                </c:pt>
                <c:pt idx="116">
                  <c:v>91.072336584120407</c:v>
                </c:pt>
                <c:pt idx="117">
                  <c:v>91.32250617306525</c:v>
                </c:pt>
                <c:pt idx="118">
                  <c:v>91.567265429078205</c:v>
                </c:pt>
                <c:pt idx="119">
                  <c:v>91.806725965605054</c:v>
                </c:pt>
                <c:pt idx="120">
                  <c:v>92.040997324737944</c:v>
                </c:pt>
                <c:pt idx="121">
                  <c:v>92.270187005695604</c:v>
                </c:pt>
                <c:pt idx="122">
                  <c:v>92.494400493362335</c:v>
                </c:pt>
                <c:pt idx="123">
                  <c:v>92.713741286860255</c:v>
                </c:pt>
                <c:pt idx="124">
                  <c:v>92.928310928130188</c:v>
                </c:pt>
                <c:pt idx="125">
                  <c:v>93.138209030497976</c:v>
                </c:pt>
                <c:pt idx="126">
                  <c:v>93.343533307204225</c:v>
                </c:pt>
                <c:pt idx="127">
                  <c:v>93.544379599876564</c:v>
                </c:pt>
                <c:pt idx="128">
                  <c:v>93.740841906924729</c:v>
                </c:pt>
                <c:pt idx="129">
                  <c:v>93.933012411839755</c:v>
                </c:pt>
                <c:pt idx="130">
                  <c:v>94.120981511379782</c:v>
                </c:pt>
                <c:pt idx="131">
                  <c:v>94.304837843625734</c:v>
                </c:pt>
                <c:pt idx="132">
                  <c:v>94.484668315891454</c:v>
                </c:pt>
                <c:pt idx="133">
                  <c:v>94.66055813247344</c:v>
                </c:pt>
                <c:pt idx="134">
                  <c:v>94.832590822226535</c:v>
                </c:pt>
                <c:pt idx="135">
                  <c:v>95.000848265952698</c:v>
                </c:pt>
                <c:pt idx="136">
                  <c:v>95.165410723590682</c:v>
                </c:pt>
                <c:pt idx="137">
                  <c:v>95.326356861195535</c:v>
                </c:pt>
                <c:pt idx="138">
                  <c:v>95.483763777697405</c:v>
                </c:pt>
                <c:pt idx="139">
                  <c:v>95.637707031429841</c:v>
                </c:pt>
                <c:pt idx="140">
                  <c:v>95.788260666418793</c:v>
                </c:pt>
                <c:pt idx="141">
                  <c:v>95.935497238423764</c:v>
                </c:pt>
                <c:pt idx="142">
                  <c:v>96.079487840723672</c:v>
                </c:pt>
                <c:pt idx="143">
                  <c:v>96.220302129640245</c:v>
                </c:pt>
                <c:pt idx="144">
                  <c:v>96.35800834979257</c:v>
                </c:pt>
                <c:pt idx="145">
                  <c:v>96.492673359077017</c:v>
                </c:pt>
                <c:pt idx="146">
                  <c:v>96.624362653367143</c:v>
                </c:pt>
                <c:pt idx="147">
                  <c:v>96.753140390928934</c:v>
                </c:pt>
                <c:pt idx="148">
                  <c:v>96.879069416546926</c:v>
                </c:pt>
                <c:pt idx="149">
                  <c:v>97.00221128535766</c:v>
                </c:pt>
                <c:pt idx="150">
                  <c:v>97.122626286387018</c:v>
                </c:pt>
                <c:pt idx="151">
                  <c:v>97.240373465788508</c:v>
                </c:pt>
                <c:pt idx="152">
                  <c:v>97.355510649780115</c:v>
                </c:pt>
                <c:pt idx="153">
                  <c:v>97.468094467277638</c:v>
                </c:pt>
                <c:pt idx="154">
                  <c:v>97.578180372222747</c:v>
                </c:pt>
                <c:pt idx="155">
                  <c:v>97.685822665604448</c:v>
                </c:pt>
                <c:pt idx="156">
                  <c:v>97.791074517172916</c:v>
                </c:pt>
                <c:pt idx="157">
                  <c:v>97.893987986845104</c:v>
                </c:pt>
                <c:pt idx="158">
                  <c:v>97.994614045801598</c:v>
                </c:pt>
                <c:pt idx="159">
                  <c:v>98.093002597274676</c:v>
                </c:pt>
                <c:pt idx="160">
                  <c:v>98.189202497027836</c:v>
                </c:pt>
                <c:pt idx="161">
                  <c:v>98.283261573527042</c:v>
                </c:pt>
                <c:pt idx="162">
                  <c:v>98.375226647804482</c:v>
                </c:pt>
                <c:pt idx="163">
                  <c:v>98.465143553015693</c:v>
                </c:pt>
                <c:pt idx="164">
                  <c:v>98.553057153691185</c:v>
                </c:pt>
                <c:pt idx="165">
                  <c:v>98.63901136468381</c:v>
                </c:pt>
                <c:pt idx="166">
                  <c:v>98.723049169813379</c:v>
                </c:pt>
                <c:pt idx="167">
                  <c:v>98.805212640210328</c:v>
                </c:pt>
                <c:pt idx="168">
                  <c:v>98.885542952360083</c:v>
                </c:pt>
                <c:pt idx="169">
                  <c:v>98.964080405850211</c:v>
                </c:pt>
                <c:pt idx="170">
                  <c:v>99.040864440822503</c:v>
                </c:pt>
                <c:pt idx="171">
                  <c:v>99.11593365513221</c:v>
                </c:pt>
                <c:pt idx="172">
                  <c:v>99.18932582121684</c:v>
                </c:pt>
                <c:pt idx="173">
                  <c:v>99.261077902677016</c:v>
                </c:pt>
                <c:pt idx="174">
                  <c:v>99.331226070572015</c:v>
                </c:pt>
                <c:pt idx="175">
                  <c:v>99.399805719432678</c:v>
                </c:pt>
                <c:pt idx="176">
                  <c:v>99.4668514829945</c:v>
                </c:pt>
                <c:pt idx="177">
                  <c:v>99.532397249653741</c:v>
                </c:pt>
                <c:pt idx="178">
                  <c:v>99.596476177649578</c:v>
                </c:pt>
                <c:pt idx="179">
                  <c:v>99.659120709975241</c:v>
                </c:pt>
                <c:pt idx="180">
                  <c:v>99.720362589021263</c:v>
                </c:pt>
                <c:pt idx="181">
                  <c:v>99.780232870953952</c:v>
                </c:pt>
                <c:pt idx="182">
                  <c:v>99.838761939832253</c:v>
                </c:pt>
                <c:pt idx="183">
                  <c:v>99.895979521466288</c:v>
                </c:pt>
                <c:pt idx="184">
                  <c:v>99.95191469702074</c:v>
                </c:pt>
                <c:pt idx="185">
                  <c:v>100.00659591636644</c:v>
                </c:pt>
                <c:pt idx="186">
                  <c:v>100.06005101118346</c:v>
                </c:pt>
                <c:pt idx="187">
                  <c:v>100.1123072078191</c:v>
                </c:pt>
                <c:pt idx="188">
                  <c:v>100.16339113990398</c:v>
                </c:pt>
                <c:pt idx="189">
                  <c:v>100.21332886072985</c:v>
                </c:pt>
                <c:pt idx="190">
                  <c:v>100.26214585539222</c:v>
                </c:pt>
                <c:pt idx="191">
                  <c:v>100.30986705270156</c:v>
                </c:pt>
                <c:pt idx="192">
                  <c:v>100.35651683686604</c:v>
                </c:pt>
                <c:pt idx="193">
                  <c:v>100.40211905894957</c:v>
                </c:pt>
                <c:pt idx="194">
                  <c:v>100.44669704810838</c:v>
                </c:pt>
                <c:pt idx="195">
                  <c:v>100.49027362260946</c:v>
                </c:pt>
                <c:pt idx="196">
                  <c:v>100.53287110063442</c:v>
                </c:pt>
                <c:pt idx="197">
                  <c:v>100.57451131087196</c:v>
                </c:pt>
                <c:pt idx="198">
                  <c:v>100.61521560290237</c:v>
                </c:pt>
                <c:pt idx="199">
                  <c:v>100.65500485737749</c:v>
                </c:pt>
                <c:pt idx="200">
                  <c:v>100.69389949599929</c:v>
                </c:pt>
                <c:pt idx="201">
                  <c:v>100.73191949130046</c:v>
                </c:pt>
                <c:pt idx="202">
                  <c:v>100.76908437623028</c:v>
                </c:pt>
                <c:pt idx="203">
                  <c:v>100.80541325354905</c:v>
                </c:pt>
                <c:pt idx="204">
                  <c:v>100.84092480503422</c:v>
                </c:pt>
                <c:pt idx="205">
                  <c:v>100.87563730050154</c:v>
                </c:pt>
                <c:pt idx="206">
                  <c:v>100.90956860664429</c:v>
                </c:pt>
                <c:pt idx="207">
                  <c:v>100.94273619569388</c:v>
                </c:pt>
                <c:pt idx="208">
                  <c:v>100.97515715390479</c:v>
                </c:pt>
                <c:pt idx="209">
                  <c:v>101.006848189867</c:v>
                </c:pt>
                <c:pt idx="210">
                  <c:v>101.03782564264903</c:v>
                </c:pt>
                <c:pt idx="211">
                  <c:v>101.06810548977447</c:v>
                </c:pt>
                <c:pt idx="212">
                  <c:v>101.09770335503511</c:v>
                </c:pt>
                <c:pt idx="213">
                  <c:v>101.12663451614361</c:v>
                </c:pt>
                <c:pt idx="214">
                  <c:v>101.15491391222851</c:v>
                </c:pt>
                <c:pt idx="215">
                  <c:v>101.18255615117461</c:v>
                </c:pt>
                <c:pt idx="216">
                  <c:v>101.20957551681155</c:v>
                </c:pt>
                <c:pt idx="217">
                  <c:v>101.2359859759533</c:v>
                </c:pt>
                <c:pt idx="218">
                  <c:v>101.26180118529136</c:v>
                </c:pt>
                <c:pt idx="219">
                  <c:v>101.28703449814458</c:v>
                </c:pt>
                <c:pt idx="220">
                  <c:v>101.31169897106801</c:v>
                </c:pt>
                <c:pt idx="221">
                  <c:v>101.33580737032375</c:v>
                </c:pt>
                <c:pt idx="222">
                  <c:v>101.35937217821611</c:v>
                </c:pt>
                <c:pt idx="223">
                  <c:v>101.38240559929395</c:v>
                </c:pt>
                <c:pt idx="224">
                  <c:v>101.40491956642259</c:v>
                </c:pt>
                <c:pt idx="225">
                  <c:v>101.42692574672787</c:v>
                </c:pt>
                <c:pt idx="226">
                  <c:v>101.44843554741475</c:v>
                </c:pt>
                <c:pt idx="227">
                  <c:v>101.46946012146296</c:v>
                </c:pt>
                <c:pt idx="228">
                  <c:v>101.49001037320213</c:v>
                </c:pt>
                <c:pt idx="229">
                  <c:v>101.51009696376865</c:v>
                </c:pt>
                <c:pt idx="230">
                  <c:v>101.52973031644669</c:v>
                </c:pt>
                <c:pt idx="231">
                  <c:v>101.5489206218956</c:v>
                </c:pt>
                <c:pt idx="232">
                  <c:v>101.567677843266</c:v>
                </c:pt>
                <c:pt idx="233">
                  <c:v>101.58601172120662</c:v>
                </c:pt>
                <c:pt idx="234">
                  <c:v>101.60393177876435</c:v>
                </c:pt>
                <c:pt idx="235">
                  <c:v>101.62144732617935</c:v>
                </c:pt>
                <c:pt idx="236">
                  <c:v>101.63856746557748</c:v>
                </c:pt>
                <c:pt idx="237">
                  <c:v>101.65530109556205</c:v>
                </c:pt>
                <c:pt idx="238">
                  <c:v>101.67165691570705</c:v>
                </c:pt>
                <c:pt idx="239">
                  <c:v>101.68764343095359</c:v>
                </c:pt>
                <c:pt idx="240">
                  <c:v>101.70326895591187</c:v>
                </c:pt>
                <c:pt idx="241">
                  <c:v>101.71854161907031</c:v>
                </c:pt>
                <c:pt idx="242">
                  <c:v>101.73346936691381</c:v>
                </c:pt>
                <c:pt idx="243">
                  <c:v>101.74805996795315</c:v>
                </c:pt>
                <c:pt idx="244">
                  <c:v>101.76232101666714</c:v>
                </c:pt>
                <c:pt idx="245">
                  <c:v>101.77625993735944</c:v>
                </c:pt>
                <c:pt idx="246">
                  <c:v>101.78988398793179</c:v>
                </c:pt>
                <c:pt idx="247">
                  <c:v>101.80320026357532</c:v>
                </c:pt>
                <c:pt idx="248">
                  <c:v>101.8162157003818</c:v>
                </c:pt>
                <c:pt idx="249">
                  <c:v>101.82893707887624</c:v>
                </c:pt>
                <c:pt idx="250">
                  <c:v>101.84137102747266</c:v>
                </c:pt>
                <c:pt idx="251">
                  <c:v>101.85352402585467</c:v>
                </c:pt>
                <c:pt idx="252">
                  <c:v>101.86540240828221</c:v>
                </c:pt>
                <c:pt idx="253">
                  <c:v>101.87701236682622</c:v>
                </c:pt>
                <c:pt idx="254">
                  <c:v>101.88835995453265</c:v>
                </c:pt>
                <c:pt idx="255">
                  <c:v>101.89945108851727</c:v>
                </c:pt>
                <c:pt idx="256">
                  <c:v>101.91029155299285</c:v>
                </c:pt>
                <c:pt idx="257">
                  <c:v>101.92088700222995</c:v>
                </c:pt>
                <c:pt idx="258">
                  <c:v>101.93124296345295</c:v>
                </c:pt>
                <c:pt idx="259">
                  <c:v>101.94136483967249</c:v>
                </c:pt>
                <c:pt idx="260">
                  <c:v>101.95125791245582</c:v>
                </c:pt>
                <c:pt idx="261">
                  <c:v>101.9609273446362</c:v>
                </c:pt>
                <c:pt idx="262">
                  <c:v>101.97037818296293</c:v>
                </c:pt>
                <c:pt idx="263">
                  <c:v>101.97961536069292</c:v>
                </c:pt>
                <c:pt idx="264">
                  <c:v>101.98864370012531</c:v>
                </c:pt>
                <c:pt idx="265">
                  <c:v>101.99746791508032</c:v>
                </c:pt>
                <c:pt idx="266">
                  <c:v>102.00609261332337</c:v>
                </c:pt>
                <c:pt idx="267">
                  <c:v>102.01452229893586</c:v>
                </c:pt>
                <c:pt idx="268">
                  <c:v>102.0227613746335</c:v>
                </c:pt>
                <c:pt idx="269">
                  <c:v>102.03081414403366</c:v>
                </c:pt>
                <c:pt idx="270">
                  <c:v>102.03868481387238</c:v>
                </c:pt>
                <c:pt idx="271">
                  <c:v>102.04637749617264</c:v>
                </c:pt>
                <c:pt idx="272">
                  <c:v>102.05389621036447</c:v>
                </c:pt>
                <c:pt idx="273">
                  <c:v>102.06124488535829</c:v>
                </c:pt>
                <c:pt idx="274">
                  <c:v>102.06842736157225</c:v>
                </c:pt>
                <c:pt idx="275">
                  <c:v>102.07544739291471</c:v>
                </c:pt>
                <c:pt idx="276">
                  <c:v>102.0823086487228</c:v>
                </c:pt>
                <c:pt idx="277">
                  <c:v>102.08901471565795</c:v>
                </c:pt>
                <c:pt idx="278">
                  <c:v>102.09556909955943</c:v>
                </c:pt>
                <c:pt idx="279">
                  <c:v>102.10197522725663</c:v>
                </c:pt>
                <c:pt idx="280">
                  <c:v>102.10823644834132</c:v>
                </c:pt>
                <c:pt idx="281">
                  <c:v>102.11435603690028</c:v>
                </c:pt>
                <c:pt idx="282">
                  <c:v>102.12033719320962</c:v>
                </c:pt>
                <c:pt idx="283">
                  <c:v>102.12618304539133</c:v>
                </c:pt>
                <c:pt idx="284">
                  <c:v>102.131896651033</c:v>
                </c:pt>
                <c:pt idx="285">
                  <c:v>102.13748099877155</c:v>
                </c:pt>
                <c:pt idx="286">
                  <c:v>102.1429390098416</c:v>
                </c:pt>
                <c:pt idx="287">
                  <c:v>102.14827353958944</c:v>
                </c:pt>
                <c:pt idx="288">
                  <c:v>102.15348737895329</c:v>
                </c:pt>
                <c:pt idx="289">
                  <c:v>102.15858325591043</c:v>
                </c:pt>
                <c:pt idx="290">
                  <c:v>102.16356383689227</c:v>
                </c:pt>
                <c:pt idx="291">
                  <c:v>102.16843172816766</c:v>
                </c:pt>
                <c:pt idx="292">
                  <c:v>102.17318947719548</c:v>
                </c:pt>
                <c:pt idx="293">
                  <c:v>102.17783957394697</c:v>
                </c:pt>
                <c:pt idx="294">
                  <c:v>102.18238445219855</c:v>
                </c:pt>
                <c:pt idx="295">
                  <c:v>102.18682649079577</c:v>
                </c:pt>
                <c:pt idx="296">
                  <c:v>102.19116801488904</c:v>
                </c:pt>
                <c:pt idx="297">
                  <c:v>102.19541129714173</c:v>
                </c:pt>
                <c:pt idx="298">
                  <c:v>102.19955855891124</c:v>
                </c:pt>
                <c:pt idx="299">
                  <c:v>102.20361197140367</c:v>
                </c:pt>
                <c:pt idx="300">
                  <c:v>102.20757365680275</c:v>
                </c:pt>
                <c:pt idx="301">
                  <c:v>102.21144568937333</c:v>
                </c:pt>
                <c:pt idx="302">
                  <c:v>102.21523009654037</c:v>
                </c:pt>
                <c:pt idx="303">
                  <c:v>102.21892885994362</c:v>
                </c:pt>
                <c:pt idx="304">
                  <c:v>102.22254391646879</c:v>
                </c:pt>
                <c:pt idx="305">
                  <c:v>102.22607715925557</c:v>
                </c:pt>
                <c:pt idx="306">
                  <c:v>102.22953043868306</c:v>
                </c:pt>
                <c:pt idx="307">
                  <c:v>102.23290556333318</c:v>
                </c:pt>
                <c:pt idx="308">
                  <c:v>102.23620430093239</c:v>
                </c:pt>
                <c:pt idx="309">
                  <c:v>102.2394283792724</c:v>
                </c:pt>
                <c:pt idx="310">
                  <c:v>102.24257948711013</c:v>
                </c:pt>
                <c:pt idx="311">
                  <c:v>102.2456592750476</c:v>
                </c:pt>
                <c:pt idx="312">
                  <c:v>102.24866935639194</c:v>
                </c:pt>
                <c:pt idx="313">
                  <c:v>102.25161130799624</c:v>
                </c:pt>
                <c:pt idx="314">
                  <c:v>102.25448667108145</c:v>
                </c:pt>
                <c:pt idx="315">
                  <c:v>102.25729695203984</c:v>
                </c:pt>
                <c:pt idx="316">
                  <c:v>102.2600436232204</c:v>
                </c:pt>
                <c:pt idx="317">
                  <c:v>102.26272812369666</c:v>
                </c:pt>
                <c:pt idx="318">
                  <c:v>102.26535186001725</c:v>
                </c:pt>
                <c:pt idx="319">
                  <c:v>102.2679162069395</c:v>
                </c:pt>
                <c:pt idx="320">
                  <c:v>102.27042250814671</c:v>
                </c:pt>
                <c:pt idx="321">
                  <c:v>102.27287207694918</c:v>
                </c:pt>
                <c:pt idx="322">
                  <c:v>102.27526619696957</c:v>
                </c:pt>
                <c:pt idx="323">
                  <c:v>102.27760612281271</c:v>
                </c:pt>
                <c:pt idx="324">
                  <c:v>102.27989308072057</c:v>
                </c:pt>
                <c:pt idx="325">
                  <c:v>102.28212826921229</c:v>
                </c:pt>
                <c:pt idx="326">
                  <c:v>102.28431285970994</c:v>
                </c:pt>
                <c:pt idx="327">
                  <c:v>102.28644799715013</c:v>
                </c:pt>
                <c:pt idx="328">
                  <c:v>102.28853480058193</c:v>
                </c:pt>
                <c:pt idx="329">
                  <c:v>102.29057436375125</c:v>
                </c:pt>
                <c:pt idx="330">
                  <c:v>102.29256775567217</c:v>
                </c:pt>
                <c:pt idx="331">
                  <c:v>102.29451602118529</c:v>
                </c:pt>
                <c:pt idx="332">
                  <c:v>102.29642018150363</c:v>
                </c:pt>
                <c:pt idx="333">
                  <c:v>102.29828123474617</c:v>
                </c:pt>
                <c:pt idx="334">
                  <c:v>102.30010015645935</c:v>
                </c:pt>
                <c:pt idx="335">
                  <c:v>102.3018779001269</c:v>
                </c:pt>
                <c:pt idx="336">
                  <c:v>102.30361539766812</c:v>
                </c:pt>
                <c:pt idx="337">
                  <c:v>102.30531355992503</c:v>
                </c:pt>
                <c:pt idx="338">
                  <c:v>102.30697327713837</c:v>
                </c:pt>
                <c:pt idx="339">
                  <c:v>102.30859541941309</c:v>
                </c:pt>
                <c:pt idx="340">
                  <c:v>102.31018083717319</c:v>
                </c:pt>
                <c:pt idx="341">
                  <c:v>102.31173036160637</c:v>
                </c:pt>
                <c:pt idx="342">
                  <c:v>102.31324480509863</c:v>
                </c:pt>
                <c:pt idx="343">
                  <c:v>102.31472496165915</c:v>
                </c:pt>
                <c:pt idx="344">
                  <c:v>102.31617160733548</c:v>
                </c:pt>
                <c:pt idx="345">
                  <c:v>102.31758550061943</c:v>
                </c:pt>
                <c:pt idx="346">
                  <c:v>102.31896738284384</c:v>
                </c:pt>
                <c:pt idx="347">
                  <c:v>102.32031797857032</c:v>
                </c:pt>
                <c:pt idx="348">
                  <c:v>102.32163799596829</c:v>
                </c:pt>
                <c:pt idx="349">
                  <c:v>102.32292812718552</c:v>
                </c:pt>
                <c:pt idx="350">
                  <c:v>102.3241890487102</c:v>
                </c:pt>
                <c:pt idx="351">
                  <c:v>102.32542142172491</c:v>
                </c:pt>
                <c:pt idx="352">
                  <c:v>102.32662589245264</c:v>
                </c:pt>
                <c:pt idx="353">
                  <c:v>102.3278030924949</c:v>
                </c:pt>
                <c:pt idx="354">
                  <c:v>102.32895363916229</c:v>
                </c:pt>
                <c:pt idx="355">
                  <c:v>102.33007813579758</c:v>
                </c:pt>
                <c:pt idx="356">
                  <c:v>102.33117717209149</c:v>
                </c:pt>
                <c:pt idx="357">
                  <c:v>102.33225132439134</c:v>
                </c:pt>
                <c:pt idx="358">
                  <c:v>102.33330115600275</c:v>
                </c:pt>
                <c:pt idx="359">
                  <c:v>102.33432721748453</c:v>
                </c:pt>
                <c:pt idx="360">
                  <c:v>102.33533004693689</c:v>
                </c:pt>
                <c:pt idx="361">
                  <c:v>102.33631017028317</c:v>
                </c:pt>
                <c:pt idx="362">
                  <c:v>102.33726810154518</c:v>
                </c:pt>
                <c:pt idx="363">
                  <c:v>102.33820434311235</c:v>
                </c:pt>
                <c:pt idx="364">
                  <c:v>102.3391193860048</c:v>
                </c:pt>
                <c:pt idx="365">
                  <c:v>102.34001371013041</c:v>
                </c:pt>
                <c:pt idx="366">
                  <c:v>102.34088778453619</c:v>
                </c:pt>
                <c:pt idx="367">
                  <c:v>102.34174206765391</c:v>
                </c:pt>
                <c:pt idx="368">
                  <c:v>102.34257700754016</c:v>
                </c:pt>
                <c:pt idx="369">
                  <c:v>102.34339304211103</c:v>
                </c:pt>
                <c:pt idx="370">
                  <c:v>102.34419059937147</c:v>
                </c:pt>
                <c:pt idx="371">
                  <c:v>102.34497009763948</c:v>
                </c:pt>
                <c:pt idx="372">
                  <c:v>102.34573194576518</c:v>
                </c:pt>
                <c:pt idx="373">
                  <c:v>102.34647654334509</c:v>
                </c:pt>
                <c:pt idx="374">
                  <c:v>102.34720428093132</c:v>
                </c:pt>
                <c:pt idx="375">
                  <c:v>102.34791554023627</c:v>
                </c:pt>
                <c:pt idx="376">
                  <c:v>102.34861069433255</c:v>
                </c:pt>
                <c:pt idx="377">
                  <c:v>102.34929010784845</c:v>
                </c:pt>
                <c:pt idx="378">
                  <c:v>102.34995413715896</c:v>
                </c:pt>
                <c:pt idx="379">
                  <c:v>102.35060313057254</c:v>
                </c:pt>
                <c:pt idx="380">
                  <c:v>102.35123742851354</c:v>
                </c:pt>
                <c:pt idx="381">
                  <c:v>102.35185736370067</c:v>
                </c:pt>
                <c:pt idx="382">
                  <c:v>102.35246326132128</c:v>
                </c:pt>
              </c:numCache>
            </c:numRef>
          </c:yVal>
          <c:smooth val="0"/>
        </c:ser>
        <c:ser>
          <c:idx val="2"/>
          <c:order val="3"/>
          <c:tx>
            <c:strRef>
              <c:f>'voltage effect'!$E$2</c:f>
              <c:strCache>
                <c:ptCount val="1"/>
                <c:pt idx="0">
                  <c:v>13V</c:v>
                </c:pt>
              </c:strCache>
            </c:strRef>
          </c:tx>
          <c:marker>
            <c:symbol val="none"/>
          </c:marker>
          <c:xVal>
            <c:numRef>
              <c:f>'voltage effect'!$A$3:$A$385</c:f>
              <c:numCache>
                <c:formatCode>General</c:formatCode>
                <c:ptCount val="383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'voltage effect'!$E$3:$E$385</c:f>
              <c:numCache>
                <c:formatCode>General</c:formatCode>
                <c:ptCount val="383"/>
                <c:pt idx="0">
                  <c:v>20</c:v>
                </c:pt>
                <c:pt idx="1">
                  <c:v>21.826826372368181</c:v>
                </c:pt>
                <c:pt idx="2">
                  <c:v>22.188111720742153</c:v>
                </c:pt>
                <c:pt idx="3">
                  <c:v>22.547064459421861</c:v>
                </c:pt>
                <c:pt idx="4">
                  <c:v>22.904950189957749</c:v>
                </c:pt>
                <c:pt idx="5">
                  <c:v>23.261698289830139</c:v>
                </c:pt>
                <c:pt idx="6">
                  <c:v>23.617305776856572</c:v>
                </c:pt>
                <c:pt idx="7">
                  <c:v>23.971769711376794</c:v>
                </c:pt>
                <c:pt idx="8">
                  <c:v>24.325087709107397</c:v>
                </c:pt>
                <c:pt idx="9">
                  <c:v>24.677257845381476</c:v>
                </c:pt>
                <c:pt idx="10">
                  <c:v>25.028278586864566</c:v>
                </c:pt>
                <c:pt idx="11">
                  <c:v>25.378148738074056</c:v>
                </c:pt>
                <c:pt idx="12">
                  <c:v>25.726867398623131</c:v>
                </c:pt>
                <c:pt idx="13">
                  <c:v>26.074433928419211</c:v>
                </c:pt>
                <c:pt idx="14">
                  <c:v>26.420847918901462</c:v>
                </c:pt>
                <c:pt idx="15">
                  <c:v>26.766109168955147</c:v>
                </c:pt>
                <c:pt idx="16">
                  <c:v>27.110217664510458</c:v>
                </c:pt>
                <c:pt idx="17">
                  <c:v>27.453173561087912</c:v>
                </c:pt>
                <c:pt idx="18">
                  <c:v>27.79497716873141</c:v>
                </c:pt>
                <c:pt idx="19">
                  <c:v>28.135628938898957</c:v>
                </c:pt>
                <c:pt idx="20">
                  <c:v>28.475129452975306</c:v>
                </c:pt>
                <c:pt idx="21">
                  <c:v>28.813479412141206</c:v>
                </c:pt>
                <c:pt idx="22">
                  <c:v>29.150679628386932</c:v>
                </c:pt>
                <c:pt idx="23">
                  <c:v>29.486731016498606</c:v>
                </c:pt>
                <c:pt idx="24">
                  <c:v>29.821634586877369</c:v>
                </c:pt>
                <c:pt idx="25">
                  <c:v>30.15539143907619</c:v>
                </c:pt>
                <c:pt idx="26">
                  <c:v>30.488002755958799</c:v>
                </c:pt>
                <c:pt idx="27">
                  <c:v>30.819469798400888</c:v>
                </c:pt>
                <c:pt idx="28">
                  <c:v>31.149793900466356</c:v>
                </c:pt>
                <c:pt idx="29">
                  <c:v>31.478976465001757</c:v>
                </c:pt>
                <c:pt idx="30">
                  <c:v>33.119188937995339</c:v>
                </c:pt>
                <c:pt idx="31">
                  <c:v>34.737261423581117</c:v>
                </c:pt>
                <c:pt idx="32">
                  <c:v>36.326804787693106</c:v>
                </c:pt>
                <c:pt idx="33">
                  <c:v>37.88811525895418</c:v>
                </c:pt>
                <c:pt idx="34">
                  <c:v>39.421455714353847</c:v>
                </c:pt>
                <c:pt idx="35">
                  <c:v>40.927107104797507</c:v>
                </c:pt>
                <c:pt idx="36">
                  <c:v>42.4053644944564</c:v>
                </c:pt>
                <c:pt idx="37">
                  <c:v>43.856534388001151</c:v>
                </c:pt>
                <c:pt idx="38">
                  <c:v>45.280932605488026</c:v>
                </c:pt>
                <c:pt idx="39">
                  <c:v>46.678882563717245</c:v>
                </c:pt>
                <c:pt idx="40">
                  <c:v>48.050713863819965</c:v>
                </c:pt>
                <c:pt idx="41">
                  <c:v>49.39676111425139</c:v>
                </c:pt>
                <c:pt idx="42">
                  <c:v>50.717362937897299</c:v>
                </c:pt>
                <c:pt idx="43">
                  <c:v>52.012861125366648</c:v>
                </c:pt>
                <c:pt idx="44">
                  <c:v>53.283599905919203</c:v>
                </c:pt>
                <c:pt idx="45">
                  <c:v>54.529925314198337</c:v>
                </c:pt>
                <c:pt idx="46">
                  <c:v>55.752184635848522</c:v>
                </c:pt>
                <c:pt idx="47">
                  <c:v>56.950725918742918</c:v>
                </c:pt>
                <c:pt idx="48">
                  <c:v>58.125897539294172</c:v>
                </c:pt>
                <c:pt idx="49">
                  <c:v>59.278047815419185</c:v>
                </c:pt>
                <c:pt idx="50">
                  <c:v>60.407524659349171</c:v>
                </c:pt>
                <c:pt idx="51">
                  <c:v>61.514675264741001</c:v>
                </c:pt>
                <c:pt idx="52">
                  <c:v>62.599845823542474</c:v>
                </c:pt>
                <c:pt idx="53">
                  <c:v>63.663381268855801</c:v>
                </c:pt>
                <c:pt idx="54">
                  <c:v>64.705625040677745</c:v>
                </c:pt>
                <c:pt idx="55">
                  <c:v>65.726918871905724</c:v>
                </c:pt>
                <c:pt idx="56">
                  <c:v>66.727602592414058</c:v>
                </c:pt>
                <c:pt idx="57">
                  <c:v>67.708013949342657</c:v>
                </c:pt>
                <c:pt idx="58">
                  <c:v>68.668488442017988</c:v>
                </c:pt>
                <c:pt idx="59">
                  <c:v>69.609359170154832</c:v>
                </c:pt>
                <c:pt idx="60">
                  <c:v>70.53095669417651</c:v>
                </c:pt>
                <c:pt idx="61">
                  <c:v>71.433608906648516</c:v>
                </c:pt>
                <c:pt idx="62">
                  <c:v>72.317640913951763</c:v>
                </c:pt>
                <c:pt idx="63">
                  <c:v>73.183374927431217</c:v>
                </c:pt>
                <c:pt idx="64">
                  <c:v>74.031130163348195</c:v>
                </c:pt>
                <c:pt idx="65">
                  <c:v>74.861222751042007</c:v>
                </c:pt>
                <c:pt idx="66">
                  <c:v>75.673965648772253</c:v>
                </c:pt>
                <c:pt idx="67">
                  <c:v>76.469668566768917</c:v>
                </c:pt>
                <c:pt idx="68">
                  <c:v>77.248637897064484</c:v>
                </c:pt>
                <c:pt idx="69">
                  <c:v>78.011176649722501</c:v>
                </c:pt>
                <c:pt idx="70">
                  <c:v>78.757584395111721</c:v>
                </c:pt>
                <c:pt idx="71">
                  <c:v>79.488157211904294</c:v>
                </c:pt>
                <c:pt idx="72">
                  <c:v>80.203187640502051</c:v>
                </c:pt>
                <c:pt idx="73">
                  <c:v>80.902964641616677</c:v>
                </c:pt>
                <c:pt idx="74">
                  <c:v>81.587773559748925</c:v>
                </c:pt>
                <c:pt idx="75">
                  <c:v>82.257896091328334</c:v>
                </c:pt>
                <c:pt idx="76">
                  <c:v>82.913610257289577</c:v>
                </c:pt>
                <c:pt idx="77">
                  <c:v>83.555190379874233</c:v>
                </c:pt>
                <c:pt idx="78">
                  <c:v>84.182907063458146</c:v>
                </c:pt>
                <c:pt idx="79">
                  <c:v>84.797027179214439</c:v>
                </c:pt>
                <c:pt idx="80">
                  <c:v>85.397813853431316</c:v>
                </c:pt>
                <c:pt idx="81">
                  <c:v>85.985526459311799</c:v>
                </c:pt>
                <c:pt idx="82">
                  <c:v>86.560420612089771</c:v>
                </c:pt>
                <c:pt idx="83">
                  <c:v>87.122748167303655</c:v>
                </c:pt>
                <c:pt idx="84">
                  <c:v>87.672757222074736</c:v>
                </c:pt>
                <c:pt idx="85">
                  <c:v>88.210692119243262</c:v>
                </c:pt>
                <c:pt idx="86">
                  <c:v>88.736793454220432</c:v>
                </c:pt>
                <c:pt idx="87">
                  <c:v>89.251298084419403</c:v>
                </c:pt>
                <c:pt idx="88">
                  <c:v>89.754439141133233</c:v>
                </c:pt>
                <c:pt idx="89">
                  <c:v>90.246446043731893</c:v>
                </c:pt>
                <c:pt idx="90">
                  <c:v>90.727544516054948</c:v>
                </c:pt>
                <c:pt idx="91">
                  <c:v>91.197956604880375</c:v>
                </c:pt>
                <c:pt idx="92">
                  <c:v>91.657900700353935</c:v>
                </c:pt>
                <c:pt idx="93">
                  <c:v>92.107591558267387</c:v>
                </c:pt>
                <c:pt idx="94">
                  <c:v>92.547240324077308</c:v>
                </c:pt>
                <c:pt idx="95">
                  <c:v>92.977054558559999</c:v>
                </c:pt>
                <c:pt idx="96">
                  <c:v>93.397238265001292</c:v>
                </c:pt>
                <c:pt idx="97">
                  <c:v>93.807991917823585</c:v>
                </c:pt>
                <c:pt idx="98">
                  <c:v>94.209512492555618</c:v>
                </c:pt>
                <c:pt idx="99">
                  <c:v>94.601993497053726</c:v>
                </c:pt>
                <c:pt idx="100">
                  <c:v>94.985625003886724</c:v>
                </c:pt>
                <c:pt idx="101">
                  <c:v>95.360593683799223</c:v>
                </c:pt>
                <c:pt idx="102">
                  <c:v>95.727082840171732</c:v>
                </c:pt>
                <c:pt idx="103">
                  <c:v>96.085272444398541</c:v>
                </c:pt>
                <c:pt idx="104">
                  <c:v>96.435339172107376</c:v>
                </c:pt>
                <c:pt idx="105">
                  <c:v>96.777456440147887</c:v>
                </c:pt>
                <c:pt idx="106">
                  <c:v>97.11179444427853</c:v>
                </c:pt>
                <c:pt idx="107">
                  <c:v>97.438520197484408</c:v>
                </c:pt>
                <c:pt idx="108">
                  <c:v>97.757797568861264</c:v>
                </c:pt>
                <c:pt idx="109">
                  <c:v>98.069787323003467</c:v>
                </c:pt>
                <c:pt idx="110">
                  <c:v>98.374647159836357</c:v>
                </c:pt>
                <c:pt idx="111">
                  <c:v>98.672531754835973</c:v>
                </c:pt>
                <c:pt idx="112">
                  <c:v>98.963592799581562</c:v>
                </c:pt>
                <c:pt idx="113">
                  <c:v>99.247979042588739</c:v>
                </c:pt>
                <c:pt idx="114">
                  <c:v>99.525836330373423</c:v>
                </c:pt>
                <c:pt idx="115">
                  <c:v>99.797307648699189</c:v>
                </c:pt>
                <c:pt idx="116">
                  <c:v>100.06253316396257</c:v>
                </c:pt>
                <c:pt idx="117">
                  <c:v>100.32165026467344</c:v>
                </c:pt>
                <c:pt idx="118">
                  <c:v>100.57479360298935</c:v>
                </c:pt>
                <c:pt idx="119">
                  <c:v>100.82209513626491</c:v>
                </c:pt>
                <c:pt idx="120">
                  <c:v>101.0636841685794</c:v>
                </c:pt>
                <c:pt idx="121">
                  <c:v>101.2996873922076</c:v>
                </c:pt>
                <c:pt idx="122">
                  <c:v>101.53022892900057</c:v>
                </c:pt>
                <c:pt idx="123">
                  <c:v>101.75543037164537</c:v>
                </c:pt>
                <c:pt idx="124">
                  <c:v>101.97541082477403</c:v>
                </c:pt>
                <c:pt idx="125">
                  <c:v>102.19028694589397</c:v>
                </c:pt>
                <c:pt idx="126">
                  <c:v>102.40017298611374</c:v>
                </c:pt>
                <c:pt idx="127">
                  <c:v>102.60518083063948</c:v>
                </c:pt>
                <c:pt idx="128">
                  <c:v>102.80542003901903</c:v>
                </c:pt>
                <c:pt idx="129">
                  <c:v>103.00099788511211</c:v>
                </c:pt>
                <c:pt idx="130">
                  <c:v>103.1920193967666</c:v>
                </c:pt>
                <c:pt idx="131">
                  <c:v>103.37858739518174</c:v>
                </c:pt>
                <c:pt idx="132">
                  <c:v>103.5608025339413</c:v>
                </c:pt>
                <c:pt idx="133">
                  <c:v>103.73876333770004</c:v>
                </c:pt>
                <c:pt idx="134">
                  <c:v>103.91256624050882</c:v>
                </c:pt>
                <c:pt idx="135">
                  <c:v>104.08230562376448</c:v>
                </c:pt>
                <c:pt idx="136">
                  <c:v>104.24807385377156</c:v>
                </c:pt>
                <c:pt idx="137">
                  <c:v>104.40996131890454</c:v>
                </c:pt>
                <c:pt idx="138">
                  <c:v>104.56805646635986</c:v>
                </c:pt>
                <c:pt idx="139">
                  <c:v>104.72244583848811</c:v>
                </c:pt>
                <c:pt idx="140">
                  <c:v>104.87321410869761</c:v>
                </c:pt>
                <c:pt idx="141">
                  <c:v>105.02044411692177</c:v>
                </c:pt>
                <c:pt idx="142">
                  <c:v>105.16421690464314</c:v>
                </c:pt>
                <c:pt idx="143">
                  <c:v>105.30461174946812</c:v>
                </c:pt>
                <c:pt idx="144">
                  <c:v>105.44170619924687</c:v>
                </c:pt>
                <c:pt idx="145">
                  <c:v>105.57557610573383</c:v>
                </c:pt>
                <c:pt idx="146">
                  <c:v>105.70629565778509</c:v>
                </c:pt>
                <c:pt idx="147">
                  <c:v>105.83393741408905</c:v>
                </c:pt>
                <c:pt idx="148">
                  <c:v>105.95857233542799</c:v>
                </c:pt>
                <c:pt idx="149">
                  <c:v>106.08026981646844</c:v>
                </c:pt>
                <c:pt idx="150">
                  <c:v>106.19909771707883</c:v>
                </c:pt>
                <c:pt idx="151">
                  <c:v>106.31512239317354</c:v>
                </c:pt>
                <c:pt idx="152">
                  <c:v>106.42840872708298</c:v>
                </c:pt>
                <c:pt idx="153">
                  <c:v>106.53902015744958</c:v>
                </c:pt>
                <c:pt idx="154">
                  <c:v>106.64701870865039</c:v>
                </c:pt>
                <c:pt idx="155">
                  <c:v>106.75246501974701</c:v>
                </c:pt>
                <c:pt idx="156">
                  <c:v>106.85541837296429</c:v>
                </c:pt>
                <c:pt idx="157">
                  <c:v>106.95593672169956</c:v>
                </c:pt>
                <c:pt idx="158">
                  <c:v>107.05407671806412</c:v>
                </c:pt>
                <c:pt idx="159">
                  <c:v>107.14989373995975</c:v>
                </c:pt>
                <c:pt idx="160">
                  <c:v>107.24344191769261</c:v>
                </c:pt>
                <c:pt idx="161">
                  <c:v>107.33477416012758</c:v>
                </c:pt>
                <c:pt idx="162">
                  <c:v>107.42394218038632</c:v>
                </c:pt>
                <c:pt idx="163">
                  <c:v>107.51099652109239</c:v>
                </c:pt>
                <c:pt idx="164">
                  <c:v>107.59598657916727</c:v>
                </c:pt>
                <c:pt idx="165">
                  <c:v>107.67896063018094</c:v>
                </c:pt>
                <c:pt idx="166">
                  <c:v>107.75996585226143</c:v>
                </c:pt>
                <c:pt idx="167">
                  <c:v>107.83904834956736</c:v>
                </c:pt>
                <c:pt idx="168">
                  <c:v>107.91625317532801</c:v>
                </c:pt>
                <c:pt idx="169">
                  <c:v>107.99162435445547</c:v>
                </c:pt>
                <c:pt idx="170">
                  <c:v>108.06520490573367</c:v>
                </c:pt>
                <c:pt idx="171">
                  <c:v>108.13703686358899</c:v>
                </c:pt>
                <c:pt idx="172">
                  <c:v>108.20716129944756</c:v>
                </c:pt>
                <c:pt idx="173">
                  <c:v>108.27561834268418</c:v>
                </c:pt>
                <c:pt idx="174">
                  <c:v>108.34244720116803</c:v>
                </c:pt>
                <c:pt idx="175">
                  <c:v>108.40768618141045</c:v>
                </c:pt>
                <c:pt idx="176">
                  <c:v>108.47137270832005</c:v>
                </c:pt>
                <c:pt idx="177">
                  <c:v>108.53354334457033</c:v>
                </c:pt>
                <c:pt idx="178">
                  <c:v>108.5942338095855</c:v>
                </c:pt>
                <c:pt idx="179">
                  <c:v>108.65347899814968</c:v>
                </c:pt>
                <c:pt idx="180">
                  <c:v>108.711312998645</c:v>
                </c:pt>
                <c:pt idx="181">
                  <c:v>108.76776911092422</c:v>
                </c:pt>
                <c:pt idx="182">
                  <c:v>108.8228798638232</c:v>
                </c:pt>
                <c:pt idx="183">
                  <c:v>108.87667703231882</c:v>
                </c:pt>
                <c:pt idx="184">
                  <c:v>108.92919165433787</c:v>
                </c:pt>
                <c:pt idx="185">
                  <c:v>108.98045404722241</c:v>
                </c:pt>
                <c:pt idx="186">
                  <c:v>109.03049382385716</c:v>
                </c:pt>
                <c:pt idx="187">
                  <c:v>109.07933990846438</c:v>
                </c:pt>
                <c:pt idx="188">
                  <c:v>109.12702055207171</c:v>
                </c:pt>
                <c:pt idx="189">
                  <c:v>109.1735633476585</c:v>
                </c:pt>
                <c:pt idx="190">
                  <c:v>109.218995244986</c:v>
                </c:pt>
                <c:pt idx="191">
                  <c:v>109.26334256511693</c:v>
                </c:pt>
                <c:pt idx="192">
                  <c:v>109.3066310146296</c:v>
                </c:pt>
                <c:pt idx="193">
                  <c:v>109.34888569953222</c:v>
                </c:pt>
                <c:pt idx="194">
                  <c:v>109.3901311388824</c:v>
                </c:pt>
                <c:pt idx="195">
                  <c:v>109.43039127811736</c:v>
                </c:pt>
                <c:pt idx="196">
                  <c:v>109.46968950209984</c:v>
                </c:pt>
                <c:pt idx="197">
                  <c:v>109.5080486478851</c:v>
                </c:pt>
                <c:pt idx="198">
                  <c:v>109.54549101721393</c:v>
                </c:pt>
                <c:pt idx="199">
                  <c:v>109.58203838873683</c:v>
                </c:pt>
                <c:pt idx="200">
                  <c:v>109.61771202997447</c:v>
                </c:pt>
                <c:pt idx="201">
                  <c:v>109.65253270901917</c:v>
                </c:pt>
                <c:pt idx="202">
                  <c:v>109.68652070598247</c:v>
                </c:pt>
                <c:pt idx="203">
                  <c:v>109.71969582419364</c:v>
                </c:pt>
                <c:pt idx="204">
                  <c:v>109.75207740115376</c:v>
                </c:pt>
                <c:pt idx="205">
                  <c:v>109.78368431925027</c:v>
                </c:pt>
                <c:pt idx="206">
                  <c:v>109.8145350162366</c:v>
                </c:pt>
                <c:pt idx="207">
                  <c:v>109.84464749548138</c:v>
                </c:pt>
                <c:pt idx="208">
                  <c:v>109.8740393359919</c:v>
                </c:pt>
                <c:pt idx="209">
                  <c:v>109.90272770221624</c:v>
                </c:pt>
                <c:pt idx="210">
                  <c:v>109.93072935362854</c:v>
                </c:pt>
                <c:pt idx="211">
                  <c:v>109.95806065410156</c:v>
                </c:pt>
                <c:pt idx="212">
                  <c:v>109.98473758107112</c:v>
                </c:pt>
                <c:pt idx="213">
                  <c:v>110.01077573449633</c:v>
                </c:pt>
                <c:pt idx="214">
                  <c:v>110.03619034562</c:v>
                </c:pt>
                <c:pt idx="215">
                  <c:v>110.06099628553314</c:v>
                </c:pt>
                <c:pt idx="216">
                  <c:v>110.0852080735477</c:v>
                </c:pt>
                <c:pt idx="217">
                  <c:v>110.10883988538146</c:v>
                </c:pt>
                <c:pt idx="218">
                  <c:v>110.13190556115887</c:v>
                </c:pt>
                <c:pt idx="219">
                  <c:v>110.15441861323187</c:v>
                </c:pt>
                <c:pt idx="220">
                  <c:v>110.1763922338242</c:v>
                </c:pt>
                <c:pt idx="221">
                  <c:v>110.19783930250316</c:v>
                </c:pt>
                <c:pt idx="222">
                  <c:v>110.21877239348221</c:v>
                </c:pt>
                <c:pt idx="223">
                  <c:v>110.2392037827582</c:v>
                </c:pt>
                <c:pt idx="224">
                  <c:v>110.25914545508645</c:v>
                </c:pt>
                <c:pt idx="225">
                  <c:v>110.27860911079757</c:v>
                </c:pt>
                <c:pt idx="226">
                  <c:v>110.29760617245887</c:v>
                </c:pt>
                <c:pt idx="227">
                  <c:v>110.31614779138411</c:v>
                </c:pt>
                <c:pt idx="228">
                  <c:v>110.33424485399463</c:v>
                </c:pt>
                <c:pt idx="229">
                  <c:v>110.35190798803514</c:v>
                </c:pt>
                <c:pt idx="230">
                  <c:v>110.36914756864724</c:v>
                </c:pt>
                <c:pt idx="231">
                  <c:v>110.38597372430384</c:v>
                </c:pt>
                <c:pt idx="232">
                  <c:v>110.40239634260747</c:v>
                </c:pt>
                <c:pt idx="233">
                  <c:v>110.4184250759554</c:v>
                </c:pt>
                <c:pt idx="234">
                  <c:v>110.43406934707451</c:v>
                </c:pt>
                <c:pt idx="235">
                  <c:v>110.4493383544288</c:v>
                </c:pt>
                <c:pt idx="236">
                  <c:v>110.46424107750231</c:v>
                </c:pt>
                <c:pt idx="237">
                  <c:v>110.4787862819601</c:v>
                </c:pt>
                <c:pt idx="238">
                  <c:v>110.49298252469015</c:v>
                </c:pt>
                <c:pt idx="239">
                  <c:v>110.5068381587287</c:v>
                </c:pt>
                <c:pt idx="240">
                  <c:v>110.52036133807161</c:v>
                </c:pt>
                <c:pt idx="241">
                  <c:v>110.53356002237433</c:v>
                </c:pt>
                <c:pt idx="242">
                  <c:v>110.54644198154288</c:v>
                </c:pt>
                <c:pt idx="243">
                  <c:v>110.55901480021836</c:v>
                </c:pt>
                <c:pt idx="244">
                  <c:v>110.5712858821573</c:v>
                </c:pt>
                <c:pt idx="245">
                  <c:v>110.58326245451019</c:v>
                </c:pt>
                <c:pt idx="246">
                  <c:v>110.59495157200053</c:v>
                </c:pt>
                <c:pt idx="247">
                  <c:v>110.60636012100652</c:v>
                </c:pt>
                <c:pt idx="248">
                  <c:v>110.61749482354769</c:v>
                </c:pt>
                <c:pt idx="249">
                  <c:v>110.62836224117861</c:v>
                </c:pt>
                <c:pt idx="250">
                  <c:v>110.63896877879164</c:v>
                </c:pt>
                <c:pt idx="251">
                  <c:v>110.64932068833097</c:v>
                </c:pt>
                <c:pt idx="252">
                  <c:v>110.65942407241985</c:v>
                </c:pt>
                <c:pt idx="253">
                  <c:v>110.6692848879029</c:v>
                </c:pt>
                <c:pt idx="254">
                  <c:v>110.67890894930567</c:v>
                </c:pt>
                <c:pt idx="255">
                  <c:v>110.68830193221307</c:v>
                </c:pt>
                <c:pt idx="256">
                  <c:v>110.69746937656869</c:v>
                </c:pt>
                <c:pt idx="257">
                  <c:v>110.70641668989676</c:v>
                </c:pt>
                <c:pt idx="258">
                  <c:v>110.71514915044845</c:v>
                </c:pt>
                <c:pt idx="259">
                  <c:v>110.72367191027443</c:v>
                </c:pt>
                <c:pt idx="260">
                  <c:v>110.73198999822512</c:v>
                </c:pt>
                <c:pt idx="261">
                  <c:v>110.74010832288049</c:v>
                </c:pt>
                <c:pt idx="262">
                  <c:v>110.74803167541097</c:v>
                </c:pt>
                <c:pt idx="263">
                  <c:v>110.75576473237105</c:v>
                </c:pt>
                <c:pt idx="264">
                  <c:v>110.76331205842702</c:v>
                </c:pt>
                <c:pt idx="265">
                  <c:v>110.77067810902058</c:v>
                </c:pt>
                <c:pt idx="266">
                  <c:v>110.77786723296961</c:v>
                </c:pt>
                <c:pt idx="267">
                  <c:v>110.78488367500763</c:v>
                </c:pt>
                <c:pt idx="268">
                  <c:v>110.79173157826338</c:v>
                </c:pt>
                <c:pt idx="269">
                  <c:v>110.79841498668181</c:v>
                </c:pt>
                <c:pt idx="270">
                  <c:v>110.804937847388</c:v>
                </c:pt>
                <c:pt idx="271">
                  <c:v>110.81130401299521</c:v>
                </c:pt>
                <c:pt idx="272">
                  <c:v>110.81751724385829</c:v>
                </c:pt>
                <c:pt idx="273">
                  <c:v>110.82358121027399</c:v>
                </c:pt>
                <c:pt idx="274">
                  <c:v>110.82949949462906</c:v>
                </c:pt>
                <c:pt idx="275">
                  <c:v>110.83527559349764</c:v>
                </c:pt>
                <c:pt idx="276">
                  <c:v>110.84091291968895</c:v>
                </c:pt>
                <c:pt idx="277">
                  <c:v>110.84641480424648</c:v>
                </c:pt>
                <c:pt idx="278">
                  <c:v>110.85178449839984</c:v>
                </c:pt>
                <c:pt idx="279">
                  <c:v>110.85702517547037</c:v>
                </c:pt>
                <c:pt idx="280">
                  <c:v>110.86213993273157</c:v>
                </c:pt>
                <c:pt idx="281">
                  <c:v>110.86713179322537</c:v>
                </c:pt>
                <c:pt idx="282">
                  <c:v>110.87200370753536</c:v>
                </c:pt>
                <c:pt idx="283">
                  <c:v>110.87675855551792</c:v>
                </c:pt>
                <c:pt idx="284">
                  <c:v>110.8813991479923</c:v>
                </c:pt>
                <c:pt idx="285">
                  <c:v>110.88592822839045</c:v>
                </c:pt>
                <c:pt idx="286">
                  <c:v>110.89034847436784</c:v>
                </c:pt>
                <c:pt idx="287">
                  <c:v>110.89466249937583</c:v>
                </c:pt>
                <c:pt idx="288">
                  <c:v>110.89887285419677</c:v>
                </c:pt>
                <c:pt idx="289">
                  <c:v>110.90298202844261</c:v>
                </c:pt>
                <c:pt idx="290">
                  <c:v>110.90699245201783</c:v>
                </c:pt>
                <c:pt idx="291">
                  <c:v>110.91090649654761</c:v>
                </c:pt>
                <c:pt idx="292">
                  <c:v>110.91472647677195</c:v>
                </c:pt>
                <c:pt idx="293">
                  <c:v>110.91845465190669</c:v>
                </c:pt>
                <c:pt idx="294">
                  <c:v>110.92209322697211</c:v>
                </c:pt>
                <c:pt idx="295">
                  <c:v>110.92564435408988</c:v>
                </c:pt>
                <c:pt idx="296">
                  <c:v>110.92911013374912</c:v>
                </c:pt>
                <c:pt idx="297">
                  <c:v>110.9324926160423</c:v>
                </c:pt>
                <c:pt idx="298">
                  <c:v>110.93579380187171</c:v>
                </c:pt>
                <c:pt idx="299">
                  <c:v>110.93901564412717</c:v>
                </c:pt>
                <c:pt idx="300">
                  <c:v>110.94216004883563</c:v>
                </c:pt>
                <c:pt idx="301">
                  <c:v>110.94522887628342</c:v>
                </c:pt>
                <c:pt idx="302">
                  <c:v>110.94822394211171</c:v>
                </c:pt>
                <c:pt idx="303">
                  <c:v>110.9511470183858</c:v>
                </c:pt>
                <c:pt idx="304">
                  <c:v>110.95399983463895</c:v>
                </c:pt>
                <c:pt idx="305">
                  <c:v>110.9567840788913</c:v>
                </c:pt>
                <c:pt idx="306">
                  <c:v>110.95950139864448</c:v>
                </c:pt>
                <c:pt idx="307">
                  <c:v>110.96215340185238</c:v>
                </c:pt>
                <c:pt idx="308">
                  <c:v>110.9647416578689</c:v>
                </c:pt>
                <c:pt idx="309">
                  <c:v>110.96726769837295</c:v>
                </c:pt>
                <c:pt idx="310">
                  <c:v>110.9697330182714</c:v>
                </c:pt>
                <c:pt idx="311">
                  <c:v>110.97213907658045</c:v>
                </c:pt>
                <c:pt idx="312">
                  <c:v>110.97448729728595</c:v>
                </c:pt>
                <c:pt idx="313">
                  <c:v>110.97677907018317</c:v>
                </c:pt>
                <c:pt idx="314">
                  <c:v>110.97901575169651</c:v>
                </c:pt>
                <c:pt idx="315">
                  <c:v>110.98119866567956</c:v>
                </c:pt>
                <c:pt idx="316">
                  <c:v>110.98332910419607</c:v>
                </c:pt>
                <c:pt idx="317">
                  <c:v>110.98540832828232</c:v>
                </c:pt>
                <c:pt idx="318">
                  <c:v>110.98743756869109</c:v>
                </c:pt>
                <c:pt idx="319">
                  <c:v>110.98941802661803</c:v>
                </c:pt>
                <c:pt idx="320">
                  <c:v>110.99135087441049</c:v>
                </c:pt>
                <c:pt idx="321">
                  <c:v>110.99323725625952</c:v>
                </c:pt>
                <c:pt idx="322">
                  <c:v>110.99507828887525</c:v>
                </c:pt>
                <c:pt idx="323">
                  <c:v>110.99687506214607</c:v>
                </c:pt>
                <c:pt idx="324">
                  <c:v>110.99862863978218</c:v>
                </c:pt>
                <c:pt idx="325">
                  <c:v>111.00034005994354</c:v>
                </c:pt>
                <c:pt idx="326">
                  <c:v>111.00201033585297</c:v>
                </c:pt>
                <c:pt idx="327">
                  <c:v>111.00364045639446</c:v>
                </c:pt>
                <c:pt idx="328">
                  <c:v>111.00523138669719</c:v>
                </c:pt>
                <c:pt idx="329">
                  <c:v>111.00678406870556</c:v>
                </c:pt>
                <c:pt idx="330">
                  <c:v>111.00829942173561</c:v>
                </c:pt>
                <c:pt idx="331">
                  <c:v>111.00977834301806</c:v>
                </c:pt>
                <c:pt idx="332">
                  <c:v>111.01122170822832</c:v>
                </c:pt>
                <c:pt idx="333">
                  <c:v>111.01263037200394</c:v>
                </c:pt>
                <c:pt idx="334">
                  <c:v>111.01400516844949</c:v>
                </c:pt>
                <c:pt idx="335">
                  <c:v>111.01534691162945</c:v>
                </c:pt>
                <c:pt idx="336">
                  <c:v>111.01665639604929</c:v>
                </c:pt>
                <c:pt idx="337">
                  <c:v>111.01793439712495</c:v>
                </c:pt>
                <c:pt idx="338">
                  <c:v>111.01918167164115</c:v>
                </c:pt>
                <c:pt idx="339">
                  <c:v>111.0203989581987</c:v>
                </c:pt>
                <c:pt idx="340">
                  <c:v>111.02158697765103</c:v>
                </c:pt>
                <c:pt idx="341">
                  <c:v>111.0227464335303</c:v>
                </c:pt>
                <c:pt idx="342">
                  <c:v>111.02387801246331</c:v>
                </c:pt>
                <c:pt idx="343">
                  <c:v>111.02498238457744</c:v>
                </c:pt>
                <c:pt idx="344">
                  <c:v>111.02606020389678</c:v>
                </c:pt>
                <c:pt idx="345">
                  <c:v>111.02711210872887</c:v>
                </c:pt>
                <c:pt idx="346">
                  <c:v>111.0281387220421</c:v>
                </c:pt>
                <c:pt idx="347">
                  <c:v>111.02914065183407</c:v>
                </c:pt>
                <c:pt idx="348">
                  <c:v>111.03011849149112</c:v>
                </c:pt>
                <c:pt idx="349">
                  <c:v>111.03107282013927</c:v>
                </c:pt>
                <c:pt idx="350">
                  <c:v>111.03200420298667</c:v>
                </c:pt>
                <c:pt idx="351">
                  <c:v>111.03291319165788</c:v>
                </c:pt>
                <c:pt idx="352">
                  <c:v>111.03380032452016</c:v>
                </c:pt>
                <c:pt idx="353">
                  <c:v>111.03466612700187</c:v>
                </c:pt>
                <c:pt idx="354">
                  <c:v>111.03551111190328</c:v>
                </c:pt>
                <c:pt idx="355">
                  <c:v>111.03633577969985</c:v>
                </c:pt>
                <c:pt idx="356">
                  <c:v>111.03714061883841</c:v>
                </c:pt>
                <c:pt idx="357">
                  <c:v>111.03792610602596</c:v>
                </c:pt>
                <c:pt idx="358">
                  <c:v>111.03869270651181</c:v>
                </c:pt>
                <c:pt idx="359">
                  <c:v>111.03944087436273</c:v>
                </c:pt>
                <c:pt idx="360">
                  <c:v>111.04017105273168</c:v>
                </c:pt>
                <c:pt idx="361">
                  <c:v>111.04088367411997</c:v>
                </c:pt>
                <c:pt idx="362">
                  <c:v>111.04157916063313</c:v>
                </c:pt>
                <c:pt idx="363">
                  <c:v>111.04225792423075</c:v>
                </c:pt>
                <c:pt idx="364">
                  <c:v>111.04292036697018</c:v>
                </c:pt>
                <c:pt idx="365">
                  <c:v>111.04356688124446</c:v>
                </c:pt>
                <c:pt idx="366">
                  <c:v>111.04419785001453</c:v>
                </c:pt>
                <c:pt idx="367">
                  <c:v>111.04481364703587</c:v>
                </c:pt>
                <c:pt idx="368">
                  <c:v>111.04541463707967</c:v>
                </c:pt>
                <c:pt idx="369">
                  <c:v>111.04600117614872</c:v>
                </c:pt>
                <c:pt idx="370">
                  <c:v>111.04657361168809</c:v>
                </c:pt>
                <c:pt idx="371">
                  <c:v>111.04713228279077</c:v>
                </c:pt>
                <c:pt idx="372">
                  <c:v>111.04767752039838</c:v>
                </c:pt>
                <c:pt idx="373">
                  <c:v>111.04820964749705</c:v>
                </c:pt>
                <c:pt idx="374">
                  <c:v>111.04872897930856</c:v>
                </c:pt>
                <c:pt idx="375">
                  <c:v>111.04923582347699</c:v>
                </c:pt>
                <c:pt idx="376">
                  <c:v>111.04973048025074</c:v>
                </c:pt>
                <c:pt idx="377">
                  <c:v>111.05021324266033</c:v>
                </c:pt>
                <c:pt idx="378">
                  <c:v>111.05068439669184</c:v>
                </c:pt>
                <c:pt idx="379">
                  <c:v>111.05114422145617</c:v>
                </c:pt>
                <c:pt idx="380">
                  <c:v>111.05159298935433</c:v>
                </c:pt>
                <c:pt idx="381">
                  <c:v>111.05203096623868</c:v>
                </c:pt>
                <c:pt idx="382">
                  <c:v>111.05245841157027</c:v>
                </c:pt>
              </c:numCache>
            </c:numRef>
          </c:yVal>
          <c:smooth val="0"/>
        </c:ser>
        <c:ser>
          <c:idx val="3"/>
          <c:order val="4"/>
          <c:tx>
            <c:strRef>
              <c:f>'voltage effect'!$F$2</c:f>
              <c:strCache>
                <c:ptCount val="1"/>
                <c:pt idx="0">
                  <c:v>14V</c:v>
                </c:pt>
              </c:strCache>
            </c:strRef>
          </c:tx>
          <c:marker>
            <c:symbol val="none"/>
          </c:marker>
          <c:xVal>
            <c:numRef>
              <c:f>'voltage effect'!$A$3:$A$385</c:f>
              <c:numCache>
                <c:formatCode>General</c:formatCode>
                <c:ptCount val="383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'voltage effect'!$F$3:$F$385</c:f>
              <c:numCache>
                <c:formatCode>General</c:formatCode>
                <c:ptCount val="383"/>
                <c:pt idx="0">
                  <c:v>20</c:v>
                </c:pt>
                <c:pt idx="1">
                  <c:v>22.118686207006885</c:v>
                </c:pt>
                <c:pt idx="2">
                  <c:v>22.537186163354061</c:v>
                </c:pt>
                <c:pt idx="3">
                  <c:v>22.952865156888389</c:v>
                </c:pt>
                <c:pt idx="4">
                  <c:v>23.367208691903368</c:v>
                </c:pt>
                <c:pt idx="5">
                  <c:v>23.780132256766887</c:v>
                </c:pt>
                <c:pt idx="6">
                  <c:v>24.191633066650819</c:v>
                </c:pt>
                <c:pt idx="7">
                  <c:v>24.601708358951448</c:v>
                </c:pt>
                <c:pt idx="8">
                  <c:v>25.01035603598659</c:v>
                </c:pt>
                <c:pt idx="9">
                  <c:v>25.417574548751634</c:v>
                </c:pt>
                <c:pt idx="10">
                  <c:v>25.823362814331471</c:v>
                </c:pt>
                <c:pt idx="11">
                  <c:v>26.227720151201492</c:v>
                </c:pt>
                <c:pt idx="12">
                  <c:v>26.630646227500421</c:v>
                </c:pt>
                <c:pt idx="13">
                  <c:v>27.032141018928982</c:v>
                </c:pt>
                <c:pt idx="14">
                  <c:v>27.432204773959651</c:v>
                </c:pt>
                <c:pt idx="15">
                  <c:v>27.830837984710499</c:v>
                </c:pt>
                <c:pt idx="16">
                  <c:v>28.228041362282866</c:v>
                </c:pt>
                <c:pt idx="17">
                  <c:v>28.623815815669904</c:v>
                </c:pt>
                <c:pt idx="18">
                  <c:v>29.0181624335595</c:v>
                </c:pt>
                <c:pt idx="19">
                  <c:v>29.411082468510855</c:v>
                </c:pt>
                <c:pt idx="20">
                  <c:v>29.802577323098095</c:v>
                </c:pt>
                <c:pt idx="21">
                  <c:v>30.19264853769932</c:v>
                </c:pt>
                <c:pt idx="22">
                  <c:v>30.581297779673861</c:v>
                </c:pt>
                <c:pt idx="23">
                  <c:v>30.96852683371975</c:v>
                </c:pt>
                <c:pt idx="24">
                  <c:v>31.354337593241695</c:v>
                </c:pt>
                <c:pt idx="25">
                  <c:v>31.738732052589821</c:v>
                </c:pt>
                <c:pt idx="26">
                  <c:v>32.121712300053275</c:v>
                </c:pt>
                <c:pt idx="27">
                  <c:v>32.50328051151174</c:v>
                </c:pt>
                <c:pt idx="28">
                  <c:v>32.883438944663304</c:v>
                </c:pt>
                <c:pt idx="29">
                  <c:v>33.262189933759629</c:v>
                </c:pt>
                <c:pt idx="30">
                  <c:v>35.148919688909182</c:v>
                </c:pt>
                <c:pt idx="31">
                  <c:v>37.008008028571915</c:v>
                </c:pt>
                <c:pt idx="32">
                  <c:v>38.832032271747224</c:v>
                </c:pt>
                <c:pt idx="33">
                  <c:v>40.621422900495737</c:v>
                </c:pt>
                <c:pt idx="34">
                  <c:v>42.376566301593463</c:v>
                </c:pt>
                <c:pt idx="35">
                  <c:v>44.097867379055728</c:v>
                </c:pt>
                <c:pt idx="36">
                  <c:v>45.785744938568733</c:v>
                </c:pt>
                <c:pt idx="37">
                  <c:v>47.440628642066144</c:v>
                </c:pt>
                <c:pt idx="38">
                  <c:v>49.06295661379194</c:v>
                </c:pt>
                <c:pt idx="39">
                  <c:v>50.65317352693819</c:v>
                </c:pt>
                <c:pt idx="40">
                  <c:v>52.211729049535329</c:v>
                </c:pt>
                <c:pt idx="41">
                  <c:v>53.739076564154161</c:v>
                </c:pt>
                <c:pt idx="42">
                  <c:v>55.235672099781965</c:v>
                </c:pt>
                <c:pt idx="43">
                  <c:v>56.701973430510094</c:v>
                </c:pt>
                <c:pt idx="44">
                  <c:v>58.138439307072211</c:v>
                </c:pt>
                <c:pt idx="45">
                  <c:v>59.545528795430236</c:v>
                </c:pt>
                <c:pt idx="46">
                  <c:v>60.923700702549795</c:v>
                </c:pt>
                <c:pt idx="47">
                  <c:v>62.273413073908856</c:v>
                </c:pt>
                <c:pt idx="48">
                  <c:v>63.59512275058897</c:v>
                </c:pt>
                <c:pt idx="49">
                  <c:v>64.889284976312041</c:v>
                </c:pt>
                <c:pt idx="50">
                  <c:v>66.156353046717925</c:v>
                </c:pt>
                <c:pt idx="51">
                  <c:v>67.396777994678246</c:v>
                </c:pt>
                <c:pt idx="52">
                  <c:v>68.611008306616469</c:v>
                </c:pt>
                <c:pt idx="53">
                  <c:v>69.799489665731201</c:v>
                </c:pt>
                <c:pt idx="54">
                  <c:v>70.962664718756258</c:v>
                </c:pt>
                <c:pt idx="55">
                  <c:v>72.100972863479569</c:v>
                </c:pt>
                <c:pt idx="56">
                  <c:v>73.21485005471645</c:v>
                </c:pt>
                <c:pt idx="57">
                  <c:v>74.304728626814551</c:v>
                </c:pt>
                <c:pt idx="58">
                  <c:v>75.371037131077856</c:v>
                </c:pt>
                <c:pt idx="59">
                  <c:v>76.414200186749341</c:v>
                </c:pt>
                <c:pt idx="60">
                  <c:v>77.434638344397726</c:v>
                </c:pt>
                <c:pt idx="61">
                  <c:v>78.432767960722771</c:v>
                </c:pt>
                <c:pt idx="62">
                  <c:v>79.409001083931742</c:v>
                </c:pt>
                <c:pt idx="63">
                  <c:v>80.363745348953998</c:v>
                </c:pt>
                <c:pt idx="64">
                  <c:v>81.297403881854564</c:v>
                </c:pt>
                <c:pt idx="65">
                  <c:v>82.21037521288514</c:v>
                </c:pt>
                <c:pt idx="66">
                  <c:v>83.103053197675507</c:v>
                </c:pt>
                <c:pt idx="67">
                  <c:v>83.975826946121401</c:v>
                </c:pt>
                <c:pt idx="68">
                  <c:v>84.829080758569219</c:v>
                </c:pt>
                <c:pt idx="69">
                  <c:v>85.6631940689348</c:v>
                </c:pt>
                <c:pt idx="70">
                  <c:v>86.478541394424127</c:v>
                </c:pt>
                <c:pt idx="71">
                  <c:v>87.275492291549597</c:v>
                </c:pt>
                <c:pt idx="72">
                  <c:v>88.054411318156724</c:v>
                </c:pt>
                <c:pt idx="73">
                  <c:v>88.815658001194521</c:v>
                </c:pt>
                <c:pt idx="74">
                  <c:v>89.559586809977873</c:v>
                </c:pt>
                <c:pt idx="75">
                  <c:v>90.286547134703341</c:v>
                </c:pt>
                <c:pt idx="76">
                  <c:v>90.996883269990818</c:v>
                </c:pt>
                <c:pt idx="77">
                  <c:v>91.69093440323303</c:v>
                </c:pt>
                <c:pt idx="78">
                  <c:v>92.369034607543355</c:v>
                </c:pt>
                <c:pt idx="79">
                  <c:v>93.031512839099619</c:v>
                </c:pt>
                <c:pt idx="80">
                  <c:v>93.678692938687959</c:v>
                </c:pt>
                <c:pt idx="81">
                  <c:v>94.310893637257038</c:v>
                </c:pt>
                <c:pt idx="82">
                  <c:v>94.928428565297935</c:v>
                </c:pt>
                <c:pt idx="83">
                  <c:v>95.531606265870153</c:v>
                </c:pt>
                <c:pt idx="84">
                  <c:v>96.120730211098845</c:v>
                </c:pt>
                <c:pt idx="85">
                  <c:v>96.696098821972782</c:v>
                </c:pt>
                <c:pt idx="86">
                  <c:v>97.258005491276833</c:v>
                </c:pt>
                <c:pt idx="87">
                  <c:v>97.806738609496776</c:v>
                </c:pt>
                <c:pt idx="88">
                  <c:v>98.342581593538455</c:v>
                </c:pt>
                <c:pt idx="89">
                  <c:v>98.865812918107054</c:v>
                </c:pt>
                <c:pt idx="90">
                  <c:v>99.376706149596444</c:v>
                </c:pt>
                <c:pt idx="91">
                  <c:v>99.87552998234213</c:v>
                </c:pt>
                <c:pt idx="92">
                  <c:v>100.36254827709551</c:v>
                </c:pt>
                <c:pt idx="93">
                  <c:v>100.83802010158092</c:v>
                </c:pt>
                <c:pt idx="94">
                  <c:v>101.30219977300075</c:v>
                </c:pt>
                <c:pt idx="95">
                  <c:v>101.75533690235798</c:v>
                </c:pt>
                <c:pt idx="96">
                  <c:v>102.19767644046915</c:v>
                </c:pt>
                <c:pt idx="97">
                  <c:v>102.62945872554481</c:v>
                </c:pt>
                <c:pt idx="98">
                  <c:v>103.05091953221839</c:v>
                </c:pt>
                <c:pt idx="99">
                  <c:v>103.46229012190818</c:v>
                </c:pt>
                <c:pt idx="100">
                  <c:v>103.86379729440112</c:v>
                </c:pt>
                <c:pt idx="101">
                  <c:v>104.25566344055075</c:v>
                </c:pt>
                <c:pt idx="102">
                  <c:v>104.63810659598572</c:v>
                </c:pt>
                <c:pt idx="103">
                  <c:v>105.01134049572899</c:v>
                </c:pt>
                <c:pt idx="104">
                  <c:v>105.3755746296314</c:v>
                </c:pt>
                <c:pt idx="105">
                  <c:v>105.7310142985274</c:v>
                </c:pt>
                <c:pt idx="106">
                  <c:v>106.077860671024</c:v>
                </c:pt>
                <c:pt idx="107">
                  <c:v>106.41631084083811</c:v>
                </c:pt>
                <c:pt idx="108">
                  <c:v>106.74655788460052</c:v>
                </c:pt>
                <c:pt idx="109">
                  <c:v>107.06879092004868</c:v>
                </c:pt>
                <c:pt idx="110">
                  <c:v>107.38319516453367</c:v>
                </c:pt>
                <c:pt idx="111">
                  <c:v>107.68995199377036</c:v>
                </c:pt>
                <c:pt idx="112">
                  <c:v>107.98923900076289</c:v>
                </c:pt>
                <c:pt idx="113">
                  <c:v>108.281230054841</c:v>
                </c:pt>
                <c:pt idx="114">
                  <c:v>108.56609536074586</c:v>
                </c:pt>
                <c:pt idx="115">
                  <c:v>108.84400151770716</c:v>
                </c:pt>
                <c:pt idx="116">
                  <c:v>109.11511157845635</c:v>
                </c:pt>
                <c:pt idx="117">
                  <c:v>109.37958510812375</c:v>
                </c:pt>
                <c:pt idx="118">
                  <c:v>109.63757824297009</c:v>
                </c:pt>
                <c:pt idx="119">
                  <c:v>109.88924374890605</c:v>
                </c:pt>
                <c:pt idx="120">
                  <c:v>110.13473107975584</c:v>
                </c:pt>
                <c:pt idx="121">
                  <c:v>110.37418643522355</c:v>
                </c:pt>
                <c:pt idx="122">
                  <c:v>110.60775281852369</c:v>
                </c:pt>
                <c:pt idx="123">
                  <c:v>110.83557009363946</c:v>
                </c:pt>
                <c:pt idx="124">
                  <c:v>111.05777504217495</c:v>
                </c:pt>
                <c:pt idx="125">
                  <c:v>111.27450141976978</c:v>
                </c:pt>
                <c:pt idx="126">
                  <c:v>111.48588001204649</c:v>
                </c:pt>
                <c:pt idx="127">
                  <c:v>111.69203869006371</c:v>
                </c:pt>
                <c:pt idx="128">
                  <c:v>111.89310246524954</c:v>
                </c:pt>
                <c:pt idx="129">
                  <c:v>112.08919354379209</c:v>
                </c:pt>
                <c:pt idx="130">
                  <c:v>112.28043138046566</c:v>
                </c:pt>
                <c:pt idx="131">
                  <c:v>112.4669327318729</c:v>
                </c:pt>
                <c:pt idx="132">
                  <c:v>112.64881170908515</c:v>
                </c:pt>
                <c:pt idx="133">
                  <c:v>112.82617982966462</c:v>
                </c:pt>
                <c:pt idx="134">
                  <c:v>112.99914606905381</c:v>
                </c:pt>
                <c:pt idx="135">
                  <c:v>113.16781691131894</c:v>
                </c:pt>
                <c:pt idx="136">
                  <c:v>113.33229639923579</c:v>
                </c:pt>
                <c:pt idx="137">
                  <c:v>113.49268618370738</c:v>
                </c:pt>
                <c:pt idx="138">
                  <c:v>113.64908557250467</c:v>
                </c:pt>
                <c:pt idx="139">
                  <c:v>113.80159157832226</c:v>
                </c:pt>
                <c:pt idx="140">
                  <c:v>113.95029896614254</c:v>
                </c:pt>
                <c:pt idx="141">
                  <c:v>114.09530029990279</c:v>
                </c:pt>
                <c:pt idx="142">
                  <c:v>114.23668598846064</c:v>
                </c:pt>
                <c:pt idx="143">
                  <c:v>114.37454433085453</c:v>
                </c:pt>
                <c:pt idx="144">
                  <c:v>114.50896156085668</c:v>
                </c:pt>
                <c:pt idx="145">
                  <c:v>114.64002189081666</c:v>
                </c:pt>
                <c:pt idx="146">
                  <c:v>114.76780755479514</c:v>
                </c:pt>
                <c:pt idx="147">
                  <c:v>114.89239885098759</c:v>
                </c:pt>
                <c:pt idx="148">
                  <c:v>115.0138741834387</c:v>
                </c:pt>
                <c:pt idx="149">
                  <c:v>115.13231010304902</c:v>
                </c:pt>
                <c:pt idx="150">
                  <c:v>115.2477813478759</c:v>
                </c:pt>
                <c:pt idx="151">
                  <c:v>115.36036088273141</c:v>
                </c:pt>
                <c:pt idx="152">
                  <c:v>115.47011993808064</c:v>
                </c:pt>
                <c:pt idx="153">
                  <c:v>115.57712804824403</c:v>
                </c:pt>
                <c:pt idx="154">
                  <c:v>115.68145308890826</c:v>
                </c:pt>
                <c:pt idx="155">
                  <c:v>115.78316131395026</c:v>
                </c:pt>
                <c:pt idx="156">
                  <c:v>115.88231739157985</c:v>
                </c:pt>
                <c:pt idx="157">
                  <c:v>115.97898443980628</c:v>
                </c:pt>
                <c:pt idx="158">
                  <c:v>116.07322406123501</c:v>
                </c:pt>
                <c:pt idx="159">
                  <c:v>116.16509637720073</c:v>
                </c:pt>
                <c:pt idx="160">
                  <c:v>116.25466006124347</c:v>
                </c:pt>
                <c:pt idx="161">
                  <c:v>116.34197237193463</c:v>
                </c:pt>
                <c:pt idx="162">
                  <c:v>116.42708918506008</c:v>
                </c:pt>
                <c:pt idx="163">
                  <c:v>116.51006502516782</c:v>
                </c:pt>
                <c:pt idx="164">
                  <c:v>116.59095309648762</c:v>
                </c:pt>
                <c:pt idx="165">
                  <c:v>116.66980531323077</c:v>
                </c:pt>
                <c:pt idx="166">
                  <c:v>116.74667232927747</c:v>
                </c:pt>
                <c:pt idx="167">
                  <c:v>116.82160356726048</c:v>
                </c:pt>
                <c:pt idx="168">
                  <c:v>116.89464724705277</c:v>
                </c:pt>
                <c:pt idx="169">
                  <c:v>116.96585041366795</c:v>
                </c:pt>
                <c:pt idx="170">
                  <c:v>117.03525896458166</c:v>
                </c:pt>
                <c:pt idx="171">
                  <c:v>117.10291767648262</c:v>
                </c:pt>
                <c:pt idx="172">
                  <c:v>117.16887023146184</c:v>
                </c:pt>
                <c:pt idx="173">
                  <c:v>117.23315924264867</c:v>
                </c:pt>
                <c:pt idx="174">
                  <c:v>117.29582627930239</c:v>
                </c:pt>
                <c:pt idx="175">
                  <c:v>117.35691189136813</c:v>
                </c:pt>
                <c:pt idx="176">
                  <c:v>117.41645563350565</c:v>
                </c:pt>
                <c:pt idx="177">
                  <c:v>117.47449608859999</c:v>
                </c:pt>
                <c:pt idx="178">
                  <c:v>117.53107089076246</c:v>
                </c:pt>
                <c:pt idx="179">
                  <c:v>117.58621674783092</c:v>
                </c:pt>
                <c:pt idx="180">
                  <c:v>117.63996946337778</c:v>
                </c:pt>
                <c:pt idx="181">
                  <c:v>117.69236395823469</c:v>
                </c:pt>
                <c:pt idx="182">
                  <c:v>117.7434342915423</c:v>
                </c:pt>
                <c:pt idx="183">
                  <c:v>117.79321368133371</c:v>
                </c:pt>
                <c:pt idx="184">
                  <c:v>117.84173452466024</c:v>
                </c:pt>
                <c:pt idx="185">
                  <c:v>117.88902841726784</c:v>
                </c:pt>
                <c:pt idx="186">
                  <c:v>117.93512617283264</c:v>
                </c:pt>
                <c:pt idx="187">
                  <c:v>117.98005784176392</c:v>
                </c:pt>
                <c:pt idx="188">
                  <c:v>118.02385272958271</c:v>
                </c:pt>
                <c:pt idx="189">
                  <c:v>118.06653941488433</c:v>
                </c:pt>
                <c:pt idx="190">
                  <c:v>118.10814576689273</c:v>
                </c:pt>
                <c:pt idx="191">
                  <c:v>118.1486989626149</c:v>
                </c:pt>
                <c:pt idx="192">
                  <c:v>118.18822550360305</c:v>
                </c:pt>
                <c:pt idx="193">
                  <c:v>118.22675123233246</c:v>
                </c:pt>
                <c:pt idx="194">
                  <c:v>118.26430134820271</c:v>
                </c:pt>
                <c:pt idx="195">
                  <c:v>118.30090042316995</c:v>
                </c:pt>
                <c:pt idx="196">
                  <c:v>118.33657241701769</c:v>
                </c:pt>
                <c:pt idx="197">
                  <c:v>118.37134069227351</c:v>
                </c:pt>
                <c:pt idx="198">
                  <c:v>118.40522802877908</c:v>
                </c:pt>
                <c:pt idx="199">
                  <c:v>118.43825663792067</c:v>
                </c:pt>
                <c:pt idx="200">
                  <c:v>118.47044817652724</c:v>
                </c:pt>
                <c:pt idx="201">
                  <c:v>118.50182376044305</c:v>
                </c:pt>
                <c:pt idx="202">
                  <c:v>118.53240397778191</c:v>
                </c:pt>
                <c:pt idx="203">
                  <c:v>118.56220890186958</c:v>
                </c:pt>
                <c:pt idx="204">
                  <c:v>118.59125810388115</c:v>
                </c:pt>
                <c:pt idx="205">
                  <c:v>118.61957066517989</c:v>
                </c:pt>
                <c:pt idx="206">
                  <c:v>118.64716518936422</c:v>
                </c:pt>
                <c:pt idx="207">
                  <c:v>118.67405981402874</c:v>
                </c:pt>
                <c:pt idx="208">
                  <c:v>118.70027222224607</c:v>
                </c:pt>
                <c:pt idx="209">
                  <c:v>118.72581965377525</c:v>
                </c:pt>
                <c:pt idx="210">
                  <c:v>118.75071891600281</c:v>
                </c:pt>
                <c:pt idx="211">
                  <c:v>118.7749863946226</c:v>
                </c:pt>
                <c:pt idx="212">
                  <c:v>118.79863806405994</c:v>
                </c:pt>
                <c:pt idx="213">
                  <c:v>118.82168949764593</c:v>
                </c:pt>
                <c:pt idx="214">
                  <c:v>118.84415587754754</c:v>
                </c:pt>
                <c:pt idx="215">
                  <c:v>118.86605200445879</c:v>
                </c:pt>
                <c:pt idx="216">
                  <c:v>118.88739230705875</c:v>
                </c:pt>
                <c:pt idx="217">
                  <c:v>118.90819085124113</c:v>
                </c:pt>
                <c:pt idx="218">
                  <c:v>118.92846134912125</c:v>
                </c:pt>
                <c:pt idx="219">
                  <c:v>118.94821716782491</c:v>
                </c:pt>
                <c:pt idx="220">
                  <c:v>118.96747133806454</c:v>
                </c:pt>
                <c:pt idx="221">
                  <c:v>118.98623656250727</c:v>
                </c:pt>
                <c:pt idx="222">
                  <c:v>119.00452522393984</c:v>
                </c:pt>
                <c:pt idx="223">
                  <c:v>119.02234939323489</c:v>
                </c:pt>
                <c:pt idx="224">
                  <c:v>119.0397208371235</c:v>
                </c:pt>
                <c:pt idx="225">
                  <c:v>119.05665102577805</c:v>
                </c:pt>
                <c:pt idx="226">
                  <c:v>119.07315114021029</c:v>
                </c:pt>
                <c:pt idx="227">
                  <c:v>119.08923207948844</c:v>
                </c:pt>
                <c:pt idx="228">
                  <c:v>119.10490446777804</c:v>
                </c:pt>
                <c:pt idx="229">
                  <c:v>119.12017866121023</c:v>
                </c:pt>
                <c:pt idx="230">
                  <c:v>119.13506475458179</c:v>
                </c:pt>
                <c:pt idx="231">
                  <c:v>119.14957258789083</c:v>
                </c:pt>
                <c:pt idx="232">
                  <c:v>119.16371175271198</c:v>
                </c:pt>
                <c:pt idx="233">
                  <c:v>119.17749159841485</c:v>
                </c:pt>
                <c:pt idx="234">
                  <c:v>119.19092123822958</c:v>
                </c:pt>
                <c:pt idx="235">
                  <c:v>119.20400955516295</c:v>
                </c:pt>
                <c:pt idx="236">
                  <c:v>119.21676520776874</c:v>
                </c:pt>
                <c:pt idx="237">
                  <c:v>119.22919663577574</c:v>
                </c:pt>
                <c:pt idx="238">
                  <c:v>119.24131206557675</c:v>
                </c:pt>
                <c:pt idx="239">
                  <c:v>119.25311951558213</c:v>
                </c:pt>
                <c:pt idx="240">
                  <c:v>119.26462680144078</c:v>
                </c:pt>
                <c:pt idx="241">
                  <c:v>119.2758415411321</c:v>
                </c:pt>
                <c:pt idx="242">
                  <c:v>119.28677115993169</c:v>
                </c:pt>
                <c:pt idx="243">
                  <c:v>119.2974228952541</c:v>
                </c:pt>
                <c:pt idx="244">
                  <c:v>119.30780380137547</c:v>
                </c:pt>
                <c:pt idx="245">
                  <c:v>119.31792075403891</c:v>
                </c:pt>
                <c:pt idx="246">
                  <c:v>119.32778045494557</c:v>
                </c:pt>
                <c:pt idx="247">
                  <c:v>119.33738943613409</c:v>
                </c:pt>
                <c:pt idx="248">
                  <c:v>119.34675406425116</c:v>
                </c:pt>
                <c:pt idx="249">
                  <c:v>119.35588054471582</c:v>
                </c:pt>
                <c:pt idx="250">
                  <c:v>119.36477492578005</c:v>
                </c:pt>
                <c:pt idx="251">
                  <c:v>119.37344310248831</c:v>
                </c:pt>
                <c:pt idx="252">
                  <c:v>119.38189082053827</c:v>
                </c:pt>
                <c:pt idx="253">
                  <c:v>119.39012368004536</c:v>
                </c:pt>
                <c:pt idx="254">
                  <c:v>119.39814713921331</c:v>
                </c:pt>
                <c:pt idx="255">
                  <c:v>119.40596651791311</c:v>
                </c:pt>
                <c:pt idx="256">
                  <c:v>119.41358700117256</c:v>
                </c:pt>
                <c:pt idx="257">
                  <c:v>119.42101364257859</c:v>
                </c:pt>
                <c:pt idx="258">
                  <c:v>119.42825136759453</c:v>
                </c:pt>
                <c:pt idx="259">
                  <c:v>119.43530497679446</c:v>
                </c:pt>
                <c:pt idx="260">
                  <c:v>119.44217914901648</c:v>
                </c:pt>
                <c:pt idx="261">
                  <c:v>119.44887844443721</c:v>
                </c:pt>
                <c:pt idx="262">
                  <c:v>119.45540730756909</c:v>
                </c:pt>
                <c:pt idx="263">
                  <c:v>119.46177007018272</c:v>
                </c:pt>
                <c:pt idx="264">
                  <c:v>119.46797095415589</c:v>
                </c:pt>
                <c:pt idx="265">
                  <c:v>119.47401407425112</c:v>
                </c:pt>
                <c:pt idx="266">
                  <c:v>119.47990344082359</c:v>
                </c:pt>
                <c:pt idx="267">
                  <c:v>119.48564296246104</c:v>
                </c:pt>
                <c:pt idx="268">
                  <c:v>119.49123644855742</c:v>
                </c:pt>
                <c:pt idx="269">
                  <c:v>119.49668761182187</c:v>
                </c:pt>
                <c:pt idx="270">
                  <c:v>119.50200007072472</c:v>
                </c:pt>
                <c:pt idx="271">
                  <c:v>119.50717735188191</c:v>
                </c:pt>
                <c:pt idx="272">
                  <c:v>119.51222289237957</c:v>
                </c:pt>
                <c:pt idx="273">
                  <c:v>119.51714004204004</c:v>
                </c:pt>
                <c:pt idx="274">
                  <c:v>119.52193206563096</c:v>
                </c:pt>
                <c:pt idx="275">
                  <c:v>119.52660214501869</c:v>
                </c:pt>
                <c:pt idx="276">
                  <c:v>119.53115338126754</c:v>
                </c:pt>
                <c:pt idx="277">
                  <c:v>119.5355887966862</c:v>
                </c:pt>
                <c:pt idx="278">
                  <c:v>119.5399113368225</c:v>
                </c:pt>
                <c:pt idx="279">
                  <c:v>119.54412387240804</c:v>
                </c:pt>
                <c:pt idx="280">
                  <c:v>119.5482292012537</c:v>
                </c:pt>
                <c:pt idx="281">
                  <c:v>119.55223005009745</c:v>
                </c:pt>
                <c:pt idx="282">
                  <c:v>119.55612907640548</c:v>
                </c:pt>
                <c:pt idx="283">
                  <c:v>119.559928870128</c:v>
                </c:pt>
                <c:pt idx="284">
                  <c:v>119.56363195541064</c:v>
                </c:pt>
                <c:pt idx="285">
                  <c:v>119.56724079226274</c:v>
                </c:pt>
                <c:pt idx="286">
                  <c:v>119.57075777818348</c:v>
                </c:pt>
                <c:pt idx="287">
                  <c:v>119.574185249747</c:v>
                </c:pt>
                <c:pt idx="288">
                  <c:v>119.57752548414747</c:v>
                </c:pt>
                <c:pt idx="289">
                  <c:v>119.58078070070511</c:v>
                </c:pt>
                <c:pt idx="290">
                  <c:v>119.58395306233422</c:v>
                </c:pt>
                <c:pt idx="291">
                  <c:v>119.58704467697405</c:v>
                </c:pt>
                <c:pt idx="292">
                  <c:v>119.59005759898358</c:v>
                </c:pt>
                <c:pt idx="293">
                  <c:v>119.59299383050099</c:v>
                </c:pt>
                <c:pt idx="294">
                  <c:v>119.59585532276874</c:v>
                </c:pt>
                <c:pt idx="295">
                  <c:v>119.59864397742524</c:v>
                </c:pt>
                <c:pt idx="296">
                  <c:v>119.60136164776371</c:v>
                </c:pt>
                <c:pt idx="297">
                  <c:v>119.60401013995936</c:v>
                </c:pt>
                <c:pt idx="298">
                  <c:v>119.60659121426535</c:v>
                </c:pt>
                <c:pt idx="299">
                  <c:v>119.60910658617863</c:v>
                </c:pt>
                <c:pt idx="300">
                  <c:v>119.61155792757616</c:v>
                </c:pt>
                <c:pt idx="301">
                  <c:v>119.61394686782249</c:v>
                </c:pt>
                <c:pt idx="302">
                  <c:v>119.61627499484918</c:v>
                </c:pt>
                <c:pt idx="303">
                  <c:v>119.61854385620694</c:v>
                </c:pt>
                <c:pt idx="304">
                  <c:v>119.62075496009116</c:v>
                </c:pt>
                <c:pt idx="305">
                  <c:v>119.62290977634142</c:v>
                </c:pt>
                <c:pt idx="306">
                  <c:v>119.62500973741567</c:v>
                </c:pt>
                <c:pt idx="307">
                  <c:v>119.62705623933977</c:v>
                </c:pt>
                <c:pt idx="308">
                  <c:v>119.62905064263295</c:v>
                </c:pt>
                <c:pt idx="309">
                  <c:v>119.63099427320984</c:v>
                </c:pt>
                <c:pt idx="310">
                  <c:v>119.63288842325959</c:v>
                </c:pt>
                <c:pt idx="311">
                  <c:v>119.63473435210273</c:v>
                </c:pt>
                <c:pt idx="312">
                  <c:v>119.63653328702634</c:v>
                </c:pt>
                <c:pt idx="313">
                  <c:v>119.638286424098</c:v>
                </c:pt>
                <c:pt idx="314">
                  <c:v>119.63999492895914</c:v>
                </c:pt>
                <c:pt idx="315">
                  <c:v>119.64165993759823</c:v>
                </c:pt>
                <c:pt idx="316">
                  <c:v>119.64328255710441</c:v>
                </c:pt>
                <c:pt idx="317">
                  <c:v>119.64486386640192</c:v>
                </c:pt>
                <c:pt idx="318">
                  <c:v>119.64640491696602</c:v>
                </c:pt>
                <c:pt idx="319">
                  <c:v>119.64790673352066</c:v>
                </c:pt>
                <c:pt idx="320">
                  <c:v>119.64937031471845</c:v>
                </c:pt>
                <c:pt idx="321">
                  <c:v>119.65079663380345</c:v>
                </c:pt>
                <c:pt idx="322">
                  <c:v>119.65218663925702</c:v>
                </c:pt>
                <c:pt idx="323">
                  <c:v>119.65354125542743</c:v>
                </c:pt>
                <c:pt idx="324">
                  <c:v>119.65486138314333</c:v>
                </c:pt>
                <c:pt idx="325">
                  <c:v>119.65614790031179</c:v>
                </c:pt>
                <c:pt idx="326">
                  <c:v>119.65740166250107</c:v>
                </c:pt>
                <c:pt idx="327">
                  <c:v>119.65862350350859</c:v>
                </c:pt>
                <c:pt idx="328">
                  <c:v>119.65981423591458</c:v>
                </c:pt>
                <c:pt idx="329">
                  <c:v>119.66097465162153</c:v>
                </c:pt>
                <c:pt idx="330">
                  <c:v>119.66210552238006</c:v>
                </c:pt>
                <c:pt idx="331">
                  <c:v>119.66320760030136</c:v>
                </c:pt>
                <c:pt idx="332">
                  <c:v>119.6642816183567</c:v>
                </c:pt>
                <c:pt idx="333">
                  <c:v>119.66532829086412</c:v>
                </c:pt>
                <c:pt idx="334">
                  <c:v>119.6663483139629</c:v>
                </c:pt>
                <c:pt idx="335">
                  <c:v>119.66734236607589</c:v>
                </c:pt>
                <c:pt idx="336">
                  <c:v>119.66831110836009</c:v>
                </c:pt>
                <c:pt idx="337">
                  <c:v>119.66925518514589</c:v>
                </c:pt>
                <c:pt idx="338">
                  <c:v>119.670175224365</c:v>
                </c:pt>
                <c:pt idx="339">
                  <c:v>119.6710718379676</c:v>
                </c:pt>
                <c:pt idx="340">
                  <c:v>119.67194562232891</c:v>
                </c:pt>
                <c:pt idx="341">
                  <c:v>119.67279715864531</c:v>
                </c:pt>
                <c:pt idx="342">
                  <c:v>119.67362701332056</c:v>
                </c:pt>
                <c:pt idx="343">
                  <c:v>119.67443573834205</c:v>
                </c:pt>
                <c:pt idx="344">
                  <c:v>119.67522387164762</c:v>
                </c:pt>
                <c:pt idx="345">
                  <c:v>119.67599193748291</c:v>
                </c:pt>
                <c:pt idx="346">
                  <c:v>119.67674044674979</c:v>
                </c:pt>
                <c:pt idx="347">
                  <c:v>119.6774698973458</c:v>
                </c:pt>
                <c:pt idx="348">
                  <c:v>119.67818077449505</c:v>
                </c:pt>
                <c:pt idx="349">
                  <c:v>119.67887355107064</c:v>
                </c:pt>
                <c:pt idx="350">
                  <c:v>119.67954868790893</c:v>
                </c:pt>
                <c:pt idx="351">
                  <c:v>119.68020663411583</c:v>
                </c:pt>
                <c:pt idx="352">
                  <c:v>119.68084782736524</c:v>
                </c:pt>
                <c:pt idx="353">
                  <c:v>119.68147269418996</c:v>
                </c:pt>
                <c:pt idx="354">
                  <c:v>119.68208165026519</c:v>
                </c:pt>
                <c:pt idx="355">
                  <c:v>119.6826751006848</c:v>
                </c:pt>
                <c:pt idx="356">
                  <c:v>119.68325344023062</c:v>
                </c:pt>
                <c:pt idx="357">
                  <c:v>119.68381705363481</c:v>
                </c:pt>
                <c:pt idx="358">
                  <c:v>119.68436631583565</c:v>
                </c:pt>
                <c:pt idx="359">
                  <c:v>119.68490159222671</c:v>
                </c:pt>
                <c:pt idx="360">
                  <c:v>119.68542323889983</c:v>
                </c:pt>
                <c:pt idx="361">
                  <c:v>119.68593160288179</c:v>
                </c:pt>
                <c:pt idx="362">
                  <c:v>119.68642702236502</c:v>
                </c:pt>
                <c:pt idx="363">
                  <c:v>119.68690982693242</c:v>
                </c:pt>
                <c:pt idx="364">
                  <c:v>119.68738033777649</c:v>
                </c:pt>
                <c:pt idx="365">
                  <c:v>119.68783886791287</c:v>
                </c:pt>
                <c:pt idx="366">
                  <c:v>119.68828572238847</c:v>
                </c:pt>
                <c:pt idx="367">
                  <c:v>119.68872119848422</c:v>
                </c:pt>
                <c:pt idx="368">
                  <c:v>119.68914558591277</c:v>
                </c:pt>
                <c:pt idx="369">
                  <c:v>119.68955916701114</c:v>
                </c:pt>
                <c:pt idx="370">
                  <c:v>119.68996221692841</c:v>
                </c:pt>
                <c:pt idx="371">
                  <c:v>119.69035500380868</c:v>
                </c:pt>
                <c:pt idx="372">
                  <c:v>119.69073778896936</c:v>
                </c:pt>
                <c:pt idx="373">
                  <c:v>119.69111082707495</c:v>
                </c:pt>
                <c:pt idx="374">
                  <c:v>119.69147436630637</c:v>
                </c:pt>
                <c:pt idx="375">
                  <c:v>119.691828648526</c:v>
                </c:pt>
                <c:pt idx="376">
                  <c:v>119.69217390943849</c:v>
                </c:pt>
                <c:pt idx="377">
                  <c:v>119.69251037874754</c:v>
                </c:pt>
                <c:pt idx="378">
                  <c:v>119.69283828030859</c:v>
                </c:pt>
                <c:pt idx="379">
                  <c:v>119.69315783227778</c:v>
                </c:pt>
                <c:pt idx="380">
                  <c:v>119.69346924725691</c:v>
                </c:pt>
                <c:pt idx="381">
                  <c:v>119.69377273243495</c:v>
                </c:pt>
                <c:pt idx="382">
                  <c:v>119.69406848972572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371520"/>
        <c:axId val="171435136"/>
      </c:scatterChart>
      <c:valAx>
        <c:axId val="171371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Time [min]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1435136"/>
        <c:crosses val="autoZero"/>
        <c:crossBetween val="midCat"/>
      </c:valAx>
      <c:valAx>
        <c:axId val="171435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Temperature heat</a:t>
                </a:r>
                <a:r>
                  <a:rPr lang="de-DE" baseline="0"/>
                  <a:t> bed [°C]</a:t>
                </a:r>
                <a:endParaRPr lang="de-DE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13715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4"/>
          <c:order val="0"/>
          <c:tx>
            <c:strRef>
              <c:f>'Heatbed simulator'!$K$48</c:f>
              <c:strCache>
                <c:ptCount val="1"/>
                <c:pt idx="0">
                  <c:v>Power</c:v>
                </c:pt>
              </c:strCache>
            </c:strRef>
          </c:tx>
          <c:marker>
            <c:symbol val="none"/>
          </c:marker>
          <c:xVal>
            <c:numRef>
              <c:f>'Heatbed simulator'!$B$50:$B$453</c:f>
              <c:numCache>
                <c:formatCode>General</c:formatCode>
                <c:ptCount val="404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'Heatbed simulator'!$K$50:$K$453</c:f>
              <c:numCache>
                <c:formatCode>General</c:formatCode>
                <c:ptCount val="404"/>
                <c:pt idx="0">
                  <c:v>110.29508196721312</c:v>
                </c:pt>
                <c:pt idx="1">
                  <c:v>109.66500773975774</c:v>
                </c:pt>
                <c:pt idx="2">
                  <c:v>109.54105987344504</c:v>
                </c:pt>
                <c:pt idx="3">
                  <c:v>109.41814325595642</c:v>
                </c:pt>
                <c:pt idx="4">
                  <c:v>109.29582822430605</c:v>
                </c:pt>
                <c:pt idx="5">
                  <c:v>109.17413447124929</c:v>
                </c:pt>
                <c:pt idx="6">
                  <c:v>109.05305995792686</c:v>
                </c:pt>
                <c:pt idx="7">
                  <c:v>108.93260263755302</c:v>
                </c:pt>
                <c:pt idx="8">
                  <c:v>108.81276030185035</c:v>
                </c:pt>
                <c:pt idx="9">
                  <c:v>108.69353061299149</c:v>
                </c:pt>
                <c:pt idx="10">
                  <c:v>108.57491112660537</c:v>
                </c:pt>
                <c:pt idx="11">
                  <c:v>108.45689930980953</c:v>
                </c:pt>
                <c:pt idx="12">
                  <c:v>108.33949255563364</c:v>
                </c:pt>
                <c:pt idx="13">
                  <c:v>108.22268819475885</c:v>
                </c:pt>
                <c:pt idx="14">
                  <c:v>108.10648350521444</c:v>
                </c:pt>
                <c:pt idx="15">
                  <c:v>107.99087572048825</c:v>
                </c:pt>
                <c:pt idx="16">
                  <c:v>107.87586203638458</c:v>
                </c:pt>
                <c:pt idx="17">
                  <c:v>107.76143961687767</c:v>
                </c:pt>
                <c:pt idx="18">
                  <c:v>107.64760559914934</c:v>
                </c:pt>
                <c:pt idx="19">
                  <c:v>107.53435709795633</c:v>
                </c:pt>
                <c:pt idx="20">
                  <c:v>107.42169120944044</c:v>
                </c:pt>
                <c:pt idx="21">
                  <c:v>107.30960501447231</c:v>
                </c:pt>
                <c:pt idx="22">
                  <c:v>107.19809558160031</c:v>
                </c:pt>
                <c:pt idx="23">
                  <c:v>107.08715996966343</c:v>
                </c:pt>
                <c:pt idx="24">
                  <c:v>106.97679523011581</c:v>
                </c:pt>
                <c:pt idx="25">
                  <c:v>106.86699840910224</c:v>
                </c:pt>
                <c:pt idx="26">
                  <c:v>106.75776654931774</c:v>
                </c:pt>
                <c:pt idx="27">
                  <c:v>106.64909669167825</c:v>
                </c:pt>
                <c:pt idx="28">
                  <c:v>106.5409858768258</c:v>
                </c:pt>
                <c:pt idx="29">
                  <c:v>106.43343114648776</c:v>
                </c:pt>
                <c:pt idx="30">
                  <c:v>105.90056597658121</c:v>
                </c:pt>
                <c:pt idx="31">
                  <c:v>105.37929038445088</c:v>
                </c:pt>
                <c:pt idx="32">
                  <c:v>104.87133293900476</c:v>
                </c:pt>
                <c:pt idx="33">
                  <c:v>104.37631843679004</c:v>
                </c:pt>
                <c:pt idx="34">
                  <c:v>103.89389468776072</c:v>
                </c:pt>
                <c:pt idx="35">
                  <c:v>103.42371685614566</c:v>
                </c:pt>
                <c:pt idx="36">
                  <c:v>102.96544824646753</c:v>
                </c:pt>
                <c:pt idx="37">
                  <c:v>102.51876068701306</c:v>
                </c:pt>
                <c:pt idx="38">
                  <c:v>102.0833347352587</c:v>
                </c:pt>
                <c:pt idx="39">
                  <c:v>101.65885975630489</c:v>
                </c:pt>
                <c:pt idx="40">
                  <c:v>101.24503391028288</c:v>
                </c:pt>
                <c:pt idx="41">
                  <c:v>100.84156407408952</c:v>
                </c:pt>
                <c:pt idx="42">
                  <c:v>100.44816571570725</c:v>
                </c:pt>
                <c:pt idx="43">
                  <c:v>100.06456273447851</c:v>
                </c:pt>
                <c:pt idx="44">
                  <c:v>99.690487277256608</c:v>
                </c:pt>
                <c:pt idx="45">
                  <c:v>99.32567953787715</c:v>
                </c:pt>
                <c:pt idx="46">
                  <c:v>98.969887545579567</c:v>
                </c:pt>
                <c:pt idx="47">
                  <c:v>98.622866946661929</c:v>
                </c:pt>
                <c:pt idx="48">
                  <c:v>98.284380782639388</c:v>
                </c:pt>
                <c:pt idx="49">
                  <c:v>97.954199267406977</c:v>
                </c:pt>
                <c:pt idx="50">
                  <c:v>97.632099565316892</c:v>
                </c:pt>
                <c:pt idx="51">
                  <c:v>97.317865571624296</c:v>
                </c:pt>
                <c:pt idx="52">
                  <c:v>97.011287696400018</c:v>
                </c:pt>
                <c:pt idx="53">
                  <c:v>96.712162652730967</c:v>
                </c:pt>
                <c:pt idx="54">
                  <c:v>96.420293249811152</c:v>
                </c:pt>
                <c:pt idx="55">
                  <c:v>96.135488191353431</c:v>
                </c:pt>
                <c:pt idx="56">
                  <c:v>95.857561879617521</c:v>
                </c:pt>
                <c:pt idx="57">
                  <c:v>95.586334225241757</c:v>
                </c:pt>
                <c:pt idx="58">
                  <c:v>95.32163046298183</c:v>
                </c:pt>
                <c:pt idx="59">
                  <c:v>95.063280973393063</c:v>
                </c:pt>
                <c:pt idx="60">
                  <c:v>94.811121110440666</c:v>
                </c:pt>
                <c:pt idx="61">
                  <c:v>94.564991034980949</c:v>
                </c:pt>
                <c:pt idx="62">
                  <c:v>94.324735554025651</c:v>
                </c:pt>
                <c:pt idx="63">
                  <c:v>94.090203965676466</c:v>
                </c:pt>
                <c:pt idx="64">
                  <c:v>93.861249909599707</c:v>
                </c:pt>
                <c:pt idx="65">
                  <c:v>93.637731222896363</c:v>
                </c:pt>
                <c:pt idx="66">
                  <c:v>93.419509801214502</c:v>
                </c:pt>
                <c:pt idx="67">
                  <c:v>93.20645146494374</c:v>
                </c:pt>
                <c:pt idx="68">
                  <c:v>92.998425830328273</c:v>
                </c:pt>
                <c:pt idx="69">
                  <c:v>92.795306185332464</c:v>
                </c:pt>
                <c:pt idx="70">
                  <c:v>92.596969370093504</c:v>
                </c:pt>
                <c:pt idx="71">
                  <c:v>92.403295661796335</c:v>
                </c:pt>
                <c:pt idx="72">
                  <c:v>92.214168663807868</c:v>
                </c:pt>
                <c:pt idx="73">
                  <c:v>92.029475198911101</c:v>
                </c:pt>
                <c:pt idx="74">
                  <c:v>91.849105206482548</c:v>
                </c:pt>
                <c:pt idx="75">
                  <c:v>91.672951643460777</c:v>
                </c:pt>
                <c:pt idx="76">
                  <c:v>91.500910388957578</c:v>
                </c:pt>
                <c:pt idx="77">
                  <c:v>91.33288015236873</c:v>
                </c:pt>
                <c:pt idx="78">
                  <c:v>91.168762384844996</c:v>
                </c:pt>
                <c:pt idx="79">
                  <c:v>91.008461193989206</c:v>
                </c:pt>
                <c:pt idx="80">
                  <c:v>90.851883261650272</c:v>
                </c:pt>
                <c:pt idx="81">
                  <c:v>90.698937764689163</c:v>
                </c:pt>
                <c:pt idx="82">
                  <c:v>90.549536298597303</c:v>
                </c:pt>
                <c:pt idx="83">
                  <c:v>90.403592803851993</c:v>
                </c:pt>
                <c:pt idx="84">
                  <c:v>90.261023494898225</c:v>
                </c:pt>
                <c:pt idx="85">
                  <c:v>90.121746791650835</c:v>
                </c:pt>
                <c:pt idx="86">
                  <c:v>89.985683253415104</c:v>
                </c:pt>
                <c:pt idx="87">
                  <c:v>89.852755515128322</c:v>
                </c:pt>
                <c:pt idx="88">
                  <c:v>89.72288822582874</c:v>
                </c:pt>
                <c:pt idx="89">
                  <c:v>89.596007989262489</c:v>
                </c:pt>
                <c:pt idx="90">
                  <c:v>89.472043306542759</c:v>
                </c:pt>
                <c:pt idx="91">
                  <c:v>89.350924520778918</c:v>
                </c:pt>
                <c:pt idx="92">
                  <c:v>89.232583763597674</c:v>
                </c:pt>
                <c:pt idx="93">
                  <c:v>89.116954903480504</c:v>
                </c:pt>
                <c:pt idx="94">
                  <c:v>89.003973495845884</c:v>
                </c:pt>
                <c:pt idx="95">
                  <c:v>88.893576734807482</c:v>
                </c:pt>
                <c:pt idx="96">
                  <c:v>88.785703406542538</c:v>
                </c:pt>
                <c:pt idx="97">
                  <c:v>88.680293844207583</c:v>
                </c:pt>
                <c:pt idx="98">
                  <c:v>88.577289884341283</c:v>
                </c:pt>
                <c:pt idx="99">
                  <c:v>88.476634824696944</c:v>
                </c:pt>
                <c:pt idx="100">
                  <c:v>88.37827338344951</c:v>
                </c:pt>
                <c:pt idx="101">
                  <c:v>88.282151659724619</c:v>
                </c:pt>
                <c:pt idx="102">
                  <c:v>88.188217095399011</c:v>
                </c:pt>
                <c:pt idx="103">
                  <c:v>88.096418438124445</c:v>
                </c:pt>
                <c:pt idx="104">
                  <c:v>88.006705705528759</c:v>
                </c:pt>
                <c:pt idx="105">
                  <c:v>87.919030150550157</c:v>
                </c:pt>
                <c:pt idx="106">
                  <c:v>87.833344227862099</c:v>
                </c:pt>
                <c:pt idx="107">
                  <c:v>87.749601561348911</c:v>
                </c:pt>
                <c:pt idx="108">
                  <c:v>87.667756912592878</c:v>
                </c:pt>
                <c:pt idx="109">
                  <c:v>87.587766150336122</c:v>
                </c:pt>
                <c:pt idx="110">
                  <c:v>87.509586220881459</c:v>
                </c:pt>
                <c:pt idx="111">
                  <c:v>87.433175119398697</c:v>
                </c:pt>
                <c:pt idx="112">
                  <c:v>87.358491862103108</c:v>
                </c:pt>
                <c:pt idx="113">
                  <c:v>87.285496459275464</c:v>
                </c:pt>
                <c:pt idx="114">
                  <c:v>87.214149889093548</c:v>
                </c:pt>
                <c:pt idx="115">
                  <c:v>87.144414072246221</c:v>
                </c:pt>
                <c:pt idx="116">
                  <c:v>87.076251847302842</c:v>
                </c:pt>
                <c:pt idx="117">
                  <c:v>87.009626946811579</c:v>
                </c:pt>
                <c:pt idx="118">
                  <c:v>86.944503974101224</c:v>
                </c:pt>
                <c:pt idx="119">
                  <c:v>86.880848380762387</c:v>
                </c:pt>
                <c:pt idx="120">
                  <c:v>86.818626444784556</c:v>
                </c:pt>
                <c:pt idx="121">
                  <c:v>86.757805249327163</c:v>
                </c:pt>
                <c:pt idx="122">
                  <c:v>86.698352662102323</c:v>
                </c:pt>
                <c:pt idx="123">
                  <c:v>86.640237315349793</c:v>
                </c:pt>
                <c:pt idx="124">
                  <c:v>86.58342858638315</c:v>
                </c:pt>
                <c:pt idx="125">
                  <c:v>86.527896578689166</c:v>
                </c:pt>
                <c:pt idx="126">
                  <c:v>86.473612103561564</c:v>
                </c:pt>
                <c:pt idx="127">
                  <c:v>86.420546662251652</c:v>
                </c:pt>
                <c:pt idx="128">
                  <c:v>86.368672428619192</c:v>
                </c:pt>
                <c:pt idx="129">
                  <c:v>86.317962232266922</c:v>
                </c:pt>
                <c:pt idx="130">
                  <c:v>86.268389542143524</c:v>
                </c:pt>
                <c:pt idx="131">
                  <c:v>86.219928450599568</c:v>
                </c:pt>
                <c:pt idx="132">
                  <c:v>86.172553657882318</c:v>
                </c:pt>
                <c:pt idx="133">
                  <c:v>86.126240457055417</c:v>
                </c:pt>
                <c:pt idx="134">
                  <c:v>86.080964719329955</c:v>
                </c:pt>
                <c:pt idx="135">
                  <c:v>86.036702879793992</c:v>
                </c:pt>
                <c:pt idx="136">
                  <c:v>85.993431923528405</c:v>
                </c:pt>
                <c:pt idx="137">
                  <c:v>85.95112937209673</c:v>
                </c:pt>
                <c:pt idx="138">
                  <c:v>85.909773270397707</c:v>
                </c:pt>
                <c:pt idx="139">
                  <c:v>85.869342173869242</c:v>
                </c:pt>
                <c:pt idx="140">
                  <c:v>85.829815136033361</c:v>
                </c:pt>
                <c:pt idx="141">
                  <c:v>85.791171696371336</c:v>
                </c:pt>
                <c:pt idx="142">
                  <c:v>85.753391868519628</c:v>
                </c:pt>
                <c:pt idx="143">
                  <c:v>85.716456128776514</c:v>
                </c:pt>
                <c:pt idx="144">
                  <c:v>85.680345404910355</c:v>
                </c:pt>
                <c:pt idx="145">
                  <c:v>85.645041065260642</c:v>
                </c:pt>
                <c:pt idx="146">
                  <c:v>85.610524908122898</c:v>
                </c:pt>
                <c:pt idx="147">
                  <c:v>85.576779151409383</c:v>
                </c:pt>
                <c:pt idx="148">
                  <c:v>85.543786422577469</c:v>
                </c:pt>
                <c:pt idx="149">
                  <c:v>85.511529748817651</c:v>
                </c:pt>
                <c:pt idx="150">
                  <c:v>85.479992547494049</c:v>
                </c:pt>
                <c:pt idx="151">
                  <c:v>85.449158616830005</c:v>
                </c:pt>
                <c:pt idx="152">
                  <c:v>85.419012126831632</c:v>
                </c:pt>
                <c:pt idx="153">
                  <c:v>85.38953761044246</c:v>
                </c:pt>
                <c:pt idx="154">
                  <c:v>85.360719954923127</c:v>
                </c:pt>
                <c:pt idx="155">
                  <c:v>85.332544393449098</c:v>
                </c:pt>
                <c:pt idx="156">
                  <c:v>85.304996496920694</c:v>
                </c:pt>
                <c:pt idx="157">
                  <c:v>85.278062165979406</c:v>
                </c:pt>
                <c:pt idx="158">
                  <c:v>85.251727623224539</c:v>
                </c:pt>
                <c:pt idx="159">
                  <c:v>85.225979405625054</c:v>
                </c:pt>
                <c:pt idx="160">
                  <c:v>85.200804357120745</c:v>
                </c:pt>
                <c:pt idx="161">
                  <c:v>85.176189621407829</c:v>
                </c:pt>
                <c:pt idx="162">
                  <c:v>85.152122634903819</c:v>
                </c:pt>
                <c:pt idx="163">
                  <c:v>85.128591119886735</c:v>
                </c:pt>
                <c:pt idx="164">
                  <c:v>85.105583077804127</c:v>
                </c:pt>
                <c:pt idx="165">
                  <c:v>85.083086782746818</c:v>
                </c:pt>
                <c:pt idx="166">
                  <c:v>85.061090775083699</c:v>
                </c:pt>
                <c:pt idx="167">
                  <c:v>85.039583855252388</c:v>
                </c:pt>
                <c:pt idx="168">
                  <c:v>85.018555077702246</c:v>
                </c:pt>
                <c:pt idx="169">
                  <c:v>84.997993744985465</c:v>
                </c:pt>
                <c:pt idx="170">
                  <c:v>84.977889401992016</c:v>
                </c:pt>
                <c:pt idx="171">
                  <c:v>84.958231830325246</c:v>
                </c:pt>
                <c:pt idx="172">
                  <c:v>84.939011042813846</c:v>
                </c:pt>
                <c:pt idx="173">
                  <c:v>84.920217278156898</c:v>
                </c:pt>
                <c:pt idx="174">
                  <c:v>84.901840995698421</c:v>
                </c:pt>
                <c:pt idx="175">
                  <c:v>84.88387287032819</c:v>
                </c:pt>
                <c:pt idx="176">
                  <c:v>84.866303787505288</c:v>
                </c:pt>
                <c:pt idx="177">
                  <c:v>84.849124838401352</c:v>
                </c:pt>
                <c:pt idx="178">
                  <c:v>84.832327315160512</c:v>
                </c:pt>
                <c:pt idx="179">
                  <c:v>84.815902706272894</c:v>
                </c:pt>
                <c:pt idx="180">
                  <c:v>84.799842692058562</c:v>
                </c:pt>
                <c:pt idx="181">
                  <c:v>84.784139140259668</c:v>
                </c:pt>
                <c:pt idx="182">
                  <c:v>84.768784101737495</c:v>
                </c:pt>
                <c:pt idx="183">
                  <c:v>84.753769806271791</c:v>
                </c:pt>
                <c:pt idx="184">
                  <c:v>84.739088658460091</c:v>
                </c:pt>
                <c:pt idx="185">
                  <c:v>84.724733233714332</c:v>
                </c:pt>
                <c:pt idx="186">
                  <c:v>84.710696274352102</c:v>
                </c:pt>
                <c:pt idx="187">
                  <c:v>84.696970685780528</c:v>
                </c:pt>
                <c:pt idx="188">
                  <c:v>84.683549532770257</c:v>
                </c:pt>
                <c:pt idx="189">
                  <c:v>84.670426035817144</c:v>
                </c:pt>
                <c:pt idx="190">
                  <c:v>84.657593567589785</c:v>
                </c:pt>
                <c:pt idx="191">
                  <c:v>84.645045649460499</c:v>
                </c:pt>
                <c:pt idx="192">
                  <c:v>84.632775948117825</c:v>
                </c:pt>
                <c:pt idx="193">
                  <c:v>84.620778272258377</c:v>
                </c:pt>
                <c:pt idx="194">
                  <c:v>84.609046569356238</c:v>
                </c:pt>
                <c:pt idx="195">
                  <c:v>84.597574922507974</c:v>
                </c:pt>
                <c:pt idx="196">
                  <c:v>84.586357547351156</c:v>
                </c:pt>
                <c:pt idx="197">
                  <c:v>84.57538878905504</c:v>
                </c:pt>
                <c:pt idx="198">
                  <c:v>84.564663119381123</c:v>
                </c:pt>
                <c:pt idx="199">
                  <c:v>84.554175133812393</c:v>
                </c:pt>
                <c:pt idx="200">
                  <c:v>84.543919548749017</c:v>
                </c:pt>
                <c:pt idx="201">
                  <c:v>84.533891198769481</c:v>
                </c:pt>
                <c:pt idx="202">
                  <c:v>84.524085033954975</c:v>
                </c:pt>
                <c:pt idx="203">
                  <c:v>84.514496117275954</c:v>
                </c:pt>
                <c:pt idx="204">
                  <c:v>84.505119622039189</c:v>
                </c:pt>
                <c:pt idx="205">
                  <c:v>84.495950829393848</c:v>
                </c:pt>
                <c:pt idx="206">
                  <c:v>84.486985125895075</c:v>
                </c:pt>
                <c:pt idx="207">
                  <c:v>84.478218001124006</c:v>
                </c:pt>
                <c:pt idx="208">
                  <c:v>84.469645045362483</c:v>
                </c:pt>
                <c:pt idx="209">
                  <c:v>84.461261947321461</c:v>
                </c:pt>
                <c:pt idx="210">
                  <c:v>84.453064491921623</c:v>
                </c:pt>
                <c:pt idx="211">
                  <c:v>84.445048558124995</c:v>
                </c:pt>
                <c:pt idx="212">
                  <c:v>84.43721011681653</c:v>
                </c:pt>
                <c:pt idx="213">
                  <c:v>84.429545228734128</c:v>
                </c:pt>
                <c:pt idx="214">
                  <c:v>84.422050042446273</c:v>
                </c:pt>
                <c:pt idx="215">
                  <c:v>84.414720792375874</c:v>
                </c:pt>
                <c:pt idx="216">
                  <c:v>84.407553796869593</c:v>
                </c:pt>
                <c:pt idx="217">
                  <c:v>84.400545456311022</c:v>
                </c:pt>
                <c:pt idx="218">
                  <c:v>84.393692251277287</c:v>
                </c:pt>
                <c:pt idx="219">
                  <c:v>84.386990740737559</c:v>
                </c:pt>
                <c:pt idx="220">
                  <c:v>84.380437560292862</c:v>
                </c:pt>
                <c:pt idx="221">
                  <c:v>84.374029420455827</c:v>
                </c:pt>
                <c:pt idx="222">
                  <c:v>84.367763104969882</c:v>
                </c:pt>
                <c:pt idx="223">
                  <c:v>84.361635469166544</c:v>
                </c:pt>
                <c:pt idx="224">
                  <c:v>84.35564343836019</c:v>
                </c:pt>
                <c:pt idx="225">
                  <c:v>84.349784006279378</c:v>
                </c:pt>
                <c:pt idx="226">
                  <c:v>84.344054233533782</c:v>
                </c:pt>
                <c:pt idx="227">
                  <c:v>84.338451246115824</c:v>
                </c:pt>
                <c:pt idx="228">
                  <c:v>84.332972233936729</c:v>
                </c:pt>
                <c:pt idx="229">
                  <c:v>84.327614449395284</c:v>
                </c:pt>
                <c:pt idx="230">
                  <c:v>84.322375205979426</c:v>
                </c:pt>
                <c:pt idx="231">
                  <c:v>84.317251876899434</c:v>
                </c:pt>
                <c:pt idx="232">
                  <c:v>84.312241893751889</c:v>
                </c:pt>
                <c:pt idx="233">
                  <c:v>84.307342745214314</c:v>
                </c:pt>
                <c:pt idx="234">
                  <c:v>84.302551975768793</c:v>
                </c:pt>
                <c:pt idx="235">
                  <c:v>84.29786718445493</c:v>
                </c:pt>
                <c:pt idx="236">
                  <c:v>84.293286023650793</c:v>
                </c:pt>
                <c:pt idx="237">
                  <c:v>84.288806197881343</c:v>
                </c:pt>
                <c:pt idx="238">
                  <c:v>84.284425462653886</c:v>
                </c:pt>
                <c:pt idx="239">
                  <c:v>84.28014162331975</c:v>
                </c:pt>
                <c:pt idx="240">
                  <c:v>84.275952533961743</c:v>
                </c:pt>
                <c:pt idx="241">
                  <c:v>84.271856096306493</c:v>
                </c:pt>
                <c:pt idx="242">
                  <c:v>84.267850258661412</c:v>
                </c:pt>
                <c:pt idx="243">
                  <c:v>84.263933014875818</c:v>
                </c:pt>
                <c:pt idx="244">
                  <c:v>84.260102403324993</c:v>
                </c:pt>
                <c:pt idx="245">
                  <c:v>84.256356505917537</c:v>
                </c:pt>
                <c:pt idx="246">
                  <c:v>84.252693447124855</c:v>
                </c:pt>
                <c:pt idx="247">
                  <c:v>84.249111393032464</c:v>
                </c:pt>
                <c:pt idx="248">
                  <c:v>84.245608550412683</c:v>
                </c:pt>
                <c:pt idx="249">
                  <c:v>84.242183165818204</c:v>
                </c:pt>
                <c:pt idx="250">
                  <c:v>84.238833524695892</c:v>
                </c:pt>
                <c:pt idx="251">
                  <c:v>84.235557950520644</c:v>
                </c:pt>
                <c:pt idx="252">
                  <c:v>84.232354803948496</c:v>
                </c:pt>
                <c:pt idx="253">
                  <c:v>84.22922248198897</c:v>
                </c:pt>
                <c:pt idx="254">
                  <c:v>84.226159417195817</c:v>
                </c:pt>
                <c:pt idx="255">
                  <c:v>84.22316407687596</c:v>
                </c:pt>
                <c:pt idx="256">
                  <c:v>84.220234962316169</c:v>
                </c:pt>
                <c:pt idx="257">
                  <c:v>84.217370608027039</c:v>
                </c:pt>
                <c:pt idx="258">
                  <c:v>84.214569581003985</c:v>
                </c:pt>
                <c:pt idx="259">
                  <c:v>84.211830480004693</c:v>
                </c:pt>
                <c:pt idx="260">
                  <c:v>84.209151934842879</c:v>
                </c:pt>
                <c:pt idx="261">
                  <c:v>84.206532605697532</c:v>
                </c:pt>
                <c:pt idx="262">
                  <c:v>84.203971182438167</c:v>
                </c:pt>
                <c:pt idx="263">
                  <c:v>84.201466383964615</c:v>
                </c:pt>
                <c:pt idx="264">
                  <c:v>84.199016957561895</c:v>
                </c:pt>
                <c:pt idx="265">
                  <c:v>84.196621678269466</c:v>
                </c:pt>
                <c:pt idx="266">
                  <c:v>84.194279348264473</c:v>
                </c:pt>
                <c:pt idx="267">
                  <c:v>84.191988796258869</c:v>
                </c:pt>
                <c:pt idx="268">
                  <c:v>84.189748876910016</c:v>
                </c:pt>
                <c:pt idx="269">
                  <c:v>84.187558470244383</c:v>
                </c:pt>
                <c:pt idx="270">
                  <c:v>84.18541648109408</c:v>
                </c:pt>
                <c:pt idx="271">
                  <c:v>84.183321838546178</c:v>
                </c:pt>
                <c:pt idx="272">
                  <c:v>84.181273495404028</c:v>
                </c:pt>
                <c:pt idx="273">
                  <c:v>84.179270427660825</c:v>
                </c:pt>
                <c:pt idx="274">
                  <c:v>84.177311633984829</c:v>
                </c:pt>
                <c:pt idx="275">
                  <c:v>84.175396135216062</c:v>
                </c:pt>
                <c:pt idx="276">
                  <c:v>84.17352297387427</c:v>
                </c:pt>
                <c:pt idx="277">
                  <c:v>84.171691213677747</c:v>
                </c:pt>
                <c:pt idx="278">
                  <c:v>84.16989993907309</c:v>
                </c:pt>
                <c:pt idx="279">
                  <c:v>84.168148254775204</c:v>
                </c:pt>
                <c:pt idx="280">
                  <c:v>84.166435285317675</c:v>
                </c:pt>
                <c:pt idx="281">
                  <c:v>84.164760174613207</c:v>
                </c:pt>
                <c:pt idx="282">
                  <c:v>84.16312208552371</c:v>
                </c:pt>
                <c:pt idx="283">
                  <c:v>84.161520199440091</c:v>
                </c:pt>
                <c:pt idx="284">
                  <c:v>84.159953715871282</c:v>
                </c:pt>
                <c:pt idx="285">
                  <c:v>84.158421852042608</c:v>
                </c:pt>
                <c:pt idx="286">
                  <c:v>84.156923842502792</c:v>
                </c:pt>
                <c:pt idx="287">
                  <c:v>84.15545893874004</c:v>
                </c:pt>
                <c:pt idx="288">
                  <c:v>84.15402640880643</c:v>
                </c:pt>
                <c:pt idx="289">
                  <c:v>84.152625536950765</c:v>
                </c:pt>
                <c:pt idx="290">
                  <c:v>84.151255623259487</c:v>
                </c:pt>
                <c:pt idx="291">
                  <c:v>84.149915983305803</c:v>
                </c:pt>
                <c:pt idx="292">
                  <c:v>84.148605947806317</c:v>
                </c:pt>
                <c:pt idx="293">
                  <c:v>84.147324862285558</c:v>
                </c:pt>
                <c:pt idx="294">
                  <c:v>84.146072086747722</c:v>
                </c:pt>
                <c:pt idx="295">
                  <c:v>84.144846995355977</c:v>
                </c:pt>
                <c:pt idx="296">
                  <c:v>84.143648976118655</c:v>
                </c:pt>
                <c:pt idx="297">
                  <c:v>84.142477430582559</c:v>
                </c:pt>
                <c:pt idx="298">
                  <c:v>84.141331773533068</c:v>
                </c:pt>
                <c:pt idx="299">
                  <c:v>84.140211432700809</c:v>
                </c:pt>
                <c:pt idx="300">
                  <c:v>84.139115848474958</c:v>
                </c:pt>
                <c:pt idx="301">
                  <c:v>84.13804447362287</c:v>
                </c:pt>
                <c:pt idx="302">
                  <c:v>84.136996773015952</c:v>
                </c:pt>
                <c:pt idx="303">
                  <c:v>84.135972223361534</c:v>
                </c:pt>
                <c:pt idx="304">
                  <c:v>84.13497031294078</c:v>
                </c:pt>
                <c:pt idx="305">
                  <c:v>84.13399054135246</c:v>
                </c:pt>
                <c:pt idx="306">
                  <c:v>84.133032419262264</c:v>
                </c:pt>
                <c:pt idx="307">
                  <c:v>84.1320954681578</c:v>
                </c:pt>
                <c:pt idx="308">
                  <c:v>84.131179220109004</c:v>
                </c:pt>
                <c:pt idx="309">
                  <c:v>84.130283217533844</c:v>
                </c:pt>
                <c:pt idx="310">
                  <c:v>84.129407012969182</c:v>
                </c:pt>
                <c:pt idx="311">
                  <c:v>84.128550168846857</c:v>
                </c:pt>
                <c:pt idx="312">
                  <c:v>84.127712257274581</c:v>
                </c:pt>
                <c:pt idx="313">
                  <c:v>84.126892859821837</c:v>
                </c:pt>
                <c:pt idx="314">
                  <c:v>84.126091567310269</c:v>
                </c:pt>
                <c:pt idx="315">
                  <c:v>84.12530797960919</c:v>
                </c:pt>
                <c:pt idx="316">
                  <c:v>84.124541705435092</c:v>
                </c:pt>
                <c:pt idx="317">
                  <c:v>84.123792362155953</c:v>
                </c:pt>
                <c:pt idx="318">
                  <c:v>84.123059575599697</c:v>
                </c:pt>
                <c:pt idx="319">
                  <c:v>84.122342979867142</c:v>
                </c:pt>
                <c:pt idx="320">
                  <c:v>84.121642217148761</c:v>
                </c:pt>
                <c:pt idx="321">
                  <c:v>84.120956937545785</c:v>
                </c:pt>
                <c:pt idx="322">
                  <c:v>84.120286798895023</c:v>
                </c:pt>
                <c:pt idx="323">
                  <c:v>84.119631466597966</c:v>
                </c:pt>
                <c:pt idx="324">
                  <c:v>84.118990613453079</c:v>
                </c:pt>
                <c:pt idx="325">
                  <c:v>84.118363919492424</c:v>
                </c:pt>
                <c:pt idx="326">
                  <c:v>84.117751071821488</c:v>
                </c:pt>
                <c:pt idx="327">
                  <c:v>84.117151764462747</c:v>
                </c:pt>
                <c:pt idx="328">
                  <c:v>84.116565698202592</c:v>
                </c:pt>
                <c:pt idx="329">
                  <c:v>84.115992580441727</c:v>
                </c:pt>
                <c:pt idx="330">
                  <c:v>84.115432125048926</c:v>
                </c:pt>
                <c:pt idx="331">
                  <c:v>84.114884052217846</c:v>
                </c:pt>
                <c:pt idx="332">
                  <c:v>84.114348088327176</c:v>
                </c:pt>
                <c:pt idx="333">
                  <c:v>84.11382396580386</c:v>
                </c:pt>
                <c:pt idx="334">
                  <c:v>84.113311422989213</c:v>
                </c:pt>
                <c:pt idx="335">
                  <c:v>84.112810204008284</c:v>
                </c:pt>
                <c:pt idx="336">
                  <c:v>84.112320058641728</c:v>
                </c:pt>
                <c:pt idx="337">
                  <c:v>84.11184074220094</c:v>
                </c:pt>
                <c:pt idx="338">
                  <c:v>84.111372015405536</c:v>
                </c:pt>
                <c:pt idx="339">
                  <c:v>84.110913644263903</c:v>
                </c:pt>
                <c:pt idx="340">
                  <c:v>84.110465399956141</c:v>
                </c:pt>
                <c:pt idx="341">
                  <c:v>84.110027058719766</c:v>
                </c:pt>
                <c:pt idx="342">
                  <c:v>84.109598401737784</c:v>
                </c:pt>
                <c:pt idx="343">
                  <c:v>84.109179215029457</c:v>
                </c:pt>
                <c:pt idx="344">
                  <c:v>84.108769289343201</c:v>
                </c:pt>
                <c:pt idx="345">
                  <c:v>84.108368420052201</c:v>
                </c:pt>
                <c:pt idx="346">
                  <c:v>84.107976407051993</c:v>
                </c:pt>
                <c:pt idx="347">
                  <c:v>84.107593054660512</c:v>
                </c:pt>
                <c:pt idx="348">
                  <c:v>84.107218171520344</c:v>
                </c:pt>
                <c:pt idx="349">
                  <c:v>84.10685157050311</c:v>
                </c:pt>
                <c:pt idx="350">
                  <c:v>84.106493068615904</c:v>
                </c:pt>
                <c:pt idx="351">
                  <c:v>84.106142486909917</c:v>
                </c:pt>
                <c:pt idx="352">
                  <c:v>84.105799650390992</c:v>
                </c:pt>
                <c:pt idx="353">
                  <c:v>84.10546438793223</c:v>
                </c:pt>
                <c:pt idx="354">
                  <c:v>84.105136532188425</c:v>
                </c:pt>
                <c:pt idx="355">
                  <c:v>84.104815919512561</c:v>
                </c:pt>
                <c:pt idx="356">
                  <c:v>84.104502389873929</c:v>
                </c:pt>
                <c:pt idx="357">
                  <c:v>84.104195786778334</c:v>
                </c:pt>
                <c:pt idx="358">
                  <c:v>84.103895957189735</c:v>
                </c:pt>
                <c:pt idx="359">
                  <c:v>84.103602751453948</c:v>
                </c:pt>
                <c:pt idx="360">
                  <c:v>84.103316023223826</c:v>
                </c:pt>
                <c:pt idx="361">
                  <c:v>84.103035629386156</c:v>
                </c:pt>
                <c:pt idx="362">
                  <c:v>84.102761429990196</c:v>
                </c:pt>
                <c:pt idx="363">
                  <c:v>84.102493288177698</c:v>
                </c:pt>
                <c:pt idx="364">
                  <c:v>84.102231070114669</c:v>
                </c:pt>
                <c:pt idx="365">
                  <c:v>84.101974644924411</c:v>
                </c:pt>
                <c:pt idx="366">
                  <c:v>84.101723884622217</c:v>
                </c:pt>
                <c:pt idx="367">
                  <c:v>84.101478664051427</c:v>
                </c:pt>
                <c:pt idx="368">
                  <c:v>84.101238860820914</c:v>
                </c:pt>
                <c:pt idx="369">
                  <c:v>84.101004355243973</c:v>
                </c:pt>
                <c:pt idx="370">
                  <c:v>84.100775030278513</c:v>
                </c:pt>
                <c:pt idx="371">
                  <c:v>84.100550771468647</c:v>
                </c:pt>
                <c:pt idx="372">
                  <c:v>84.100331466887553</c:v>
                </c:pt>
                <c:pt idx="373">
                  <c:v>84.100117007081479</c:v>
                </c:pt>
                <c:pt idx="374">
                  <c:v>84.099907285015135</c:v>
                </c:pt>
                <c:pt idx="375">
                  <c:v>84.099702196018285</c:v>
                </c:pt>
                <c:pt idx="376">
                  <c:v>84.099501637733454</c:v>
                </c:pt>
                <c:pt idx="377">
                  <c:v>84.099305510064752</c:v>
                </c:pt>
                <c:pt idx="378">
                  <c:v>84.09911371512797</c:v>
                </c:pt>
                <c:pt idx="379">
                  <c:v>84.098926157201674</c:v>
                </c:pt>
                <c:pt idx="380">
                  <c:v>84.098742742679363</c:v>
                </c:pt>
                <c:pt idx="381">
                  <c:v>84.098563380022824</c:v>
                </c:pt>
                <c:pt idx="382">
                  <c:v>84.09838797971635</c:v>
                </c:pt>
              </c:numCache>
            </c:numRef>
          </c:yVal>
          <c:smooth val="0"/>
        </c:ser>
        <c:ser>
          <c:idx val="5"/>
          <c:order val="1"/>
          <c:tx>
            <c:strRef>
              <c:f>'Heatbed simulator'!$L$48</c:f>
              <c:strCache>
                <c:ptCount val="1"/>
                <c:pt idx="0">
                  <c:v>Top Ploss Rad</c:v>
                </c:pt>
              </c:strCache>
            </c:strRef>
          </c:tx>
          <c:marker>
            <c:symbol val="none"/>
          </c:marker>
          <c:xVal>
            <c:numRef>
              <c:f>'Heatbed simulator'!$B$50:$B$453</c:f>
              <c:numCache>
                <c:formatCode>General</c:formatCode>
                <c:ptCount val="404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'Heatbed simulator'!$L$50:$L$714</c:f>
              <c:numCache>
                <c:formatCode>General</c:formatCode>
                <c:ptCount val="665"/>
                <c:pt idx="0">
                  <c:v>0</c:v>
                </c:pt>
                <c:pt idx="1">
                  <c:v>-0.32419446947733727</c:v>
                </c:pt>
                <c:pt idx="2">
                  <c:v>-0.38898131484715315</c:v>
                </c:pt>
                <c:pt idx="3">
                  <c:v>-0.45356251957627153</c:v>
                </c:pt>
                <c:pt idx="4">
                  <c:v>-0.51815931543398841</c:v>
                </c:pt>
                <c:pt idx="5">
                  <c:v>-0.58275842978337244</c:v>
                </c:pt>
                <c:pt idx="6">
                  <c:v>-0.6473579780864257</c:v>
                </c:pt>
                <c:pt idx="7">
                  <c:v>-0.71195607986721965</c:v>
                </c:pt>
                <c:pt idx="8">
                  <c:v>-0.77655094202098895</c:v>
                </c:pt>
                <c:pt idx="9">
                  <c:v>-0.84114084389152244</c:v>
                </c:pt>
                <c:pt idx="10">
                  <c:v>-0.90572412670993152</c:v>
                </c:pt>
                <c:pt idx="11">
                  <c:v>-0.97029918538965665</c:v>
                </c:pt>
                <c:pt idx="12">
                  <c:v>-1.0348644620193022</c:v>
                </c:pt>
                <c:pt idx="13">
                  <c:v>-1.0994184406086838</c:v>
                </c:pt>
                <c:pt idx="14">
                  <c:v>-1.1639596427813528</c:v>
                </c:pt>
                <c:pt idx="15">
                  <c:v>-1.2284866241965506</c:v>
                </c:pt>
                <c:pt idx="16">
                  <c:v>-1.2929979715429503</c:v>
                </c:pt>
                <c:pt idx="17">
                  <c:v>-1.3574922999874235</c:v>
                </c:pt>
                <c:pt idx="18">
                  <c:v>-1.4219682509904559</c:v>
                </c:pt>
                <c:pt idx="19">
                  <c:v>-1.4864244904210184</c:v>
                </c:pt>
                <c:pt idx="20">
                  <c:v>-1.5508597069178762</c:v>
                </c:pt>
                <c:pt idx="21">
                  <c:v>-1.6152726104562298</c:v>
                </c:pt>
                <c:pt idx="22">
                  <c:v>-1.6796619310866352</c:v>
                </c:pt>
                <c:pt idx="23">
                  <c:v>-1.7440264178193581</c:v>
                </c:pt>
                <c:pt idx="24">
                  <c:v>-1.8083648376330028</c:v>
                </c:pt>
                <c:pt idx="25">
                  <c:v>-1.8726759745892561</c:v>
                </c:pt>
                <c:pt idx="26">
                  <c:v>-1.9369586290393521</c:v>
                </c:pt>
                <c:pt idx="27">
                  <c:v>-2.0012116169100067</c:v>
                </c:pt>
                <c:pt idx="28">
                  <c:v>-2.0654337690585076</c:v>
                </c:pt>
                <c:pt idx="29">
                  <c:v>-2.1296239306884979</c:v>
                </c:pt>
                <c:pt idx="30">
                  <c:v>-2.4520935144837455</c:v>
                </c:pt>
                <c:pt idx="31">
                  <c:v>-2.7748624699670055</c:v>
                </c:pt>
                <c:pt idx="32">
                  <c:v>-3.0965401982550085</c:v>
                </c:pt>
                <c:pt idx="33">
                  <c:v>-3.4170056125130066</c:v>
                </c:pt>
                <c:pt idx="34">
                  <c:v>-3.7361339682950079</c:v>
                </c:pt>
                <c:pt idx="35">
                  <c:v>-4.0538065363982083</c:v>
                </c:pt>
                <c:pt idx="36">
                  <c:v>-4.3699101086735102</c:v>
                </c:pt>
                <c:pt idx="37">
                  <c:v>-4.684336690957192</c:v>
                </c:pt>
                <c:pt idx="38">
                  <c:v>-4.9969832609788494</c:v>
                </c:pt>
                <c:pt idx="39">
                  <c:v>-5.3077515721878923</c:v>
                </c:pt>
                <c:pt idx="40">
                  <c:v>-5.6165479901723883</c:v>
                </c:pt>
                <c:pt idx="41">
                  <c:v>-5.9232833524931872</c:v>
                </c:pt>
                <c:pt idx="42">
                  <c:v>-6.2278728454680206</c:v>
                </c:pt>
                <c:pt idx="43">
                  <c:v>-6.5302358932699729</c:v>
                </c:pt>
                <c:pt idx="44">
                  <c:v>-6.8302960559688577</c:v>
                </c:pt>
                <c:pt idx="45">
                  <c:v>-7.1279809340372529</c:v>
                </c:pt>
                <c:pt idx="46">
                  <c:v>-7.4232220774860114</c:v>
                </c:pt>
                <c:pt idx="47">
                  <c:v>-7.7159548982643527</c:v>
                </c:pt>
                <c:pt idx="48">
                  <c:v>-8.006118584908041</c:v>
                </c:pt>
                <c:pt idx="49">
                  <c:v>-8.293656018681844</c:v>
                </c:pt>
                <c:pt idx="50">
                  <c:v>-8.5785136906605306</c:v>
                </c:pt>
                <c:pt idx="51">
                  <c:v>-8.860641619345401</c:v>
                </c:pt>
                <c:pt idx="52">
                  <c:v>-9.1399932685298815</c:v>
                </c:pt>
                <c:pt idx="53">
                  <c:v>-9.4165254652190598</c:v>
                </c:pt>
                <c:pt idx="54">
                  <c:v>-9.690198317478286</c:v>
                </c:pt>
                <c:pt idx="55">
                  <c:v>-9.9609751321409554</c:v>
                </c:pt>
                <c:pt idx="56">
                  <c:v>-10.22882233234826</c:v>
                </c:pt>
                <c:pt idx="57">
                  <c:v>-10.493709374926988</c:v>
                </c:pt>
                <c:pt idx="58">
                  <c:v>-10.755608667636556</c:v>
                </c:pt>
                <c:pt idx="59">
                  <c:v>-11.014495486336459</c:v>
                </c:pt>
                <c:pt idx="60">
                  <c:v>-11.270347892139474</c:v>
                </c:pt>
                <c:pt idx="61">
                  <c:v>-11.523146648626755</c:v>
                </c:pt>
                <c:pt idx="62">
                  <c:v>-11.772875139208409</c:v>
                </c:pt>
                <c:pt idx="63">
                  <c:v>-12.019519284718323</c:v>
                </c:pt>
                <c:pt idx="64">
                  <c:v>-12.26306746133428</c:v>
                </c:pt>
                <c:pt idx="65">
                  <c:v>-12.503510418916203</c:v>
                </c:pt>
                <c:pt idx="66">
                  <c:v>-12.740841199854843</c:v>
                </c:pt>
                <c:pt idx="67">
                  <c:v>-12.975055058521507</c:v>
                </c:pt>
                <c:pt idx="68">
                  <c:v>-13.206149381408077</c:v>
                </c:pt>
                <c:pt idx="69">
                  <c:v>-13.43412360804283</c:v>
                </c:pt>
                <c:pt idx="70">
                  <c:v>-13.658979152764291</c:v>
                </c:pt>
                <c:pt idx="71">
                  <c:v>-13.880719327431715</c:v>
                </c:pt>
                <c:pt idx="72">
                  <c:v>-14.099349265146179</c:v>
                </c:pt>
                <c:pt idx="73">
                  <c:v>-14.31487584505172</c:v>
                </c:pt>
                <c:pt idx="74">
                  <c:v>-14.527307618281693</c:v>
                </c:pt>
                <c:pt idx="75">
                  <c:v>-14.736654735110154</c:v>
                </c:pt>
                <c:pt idx="76">
                  <c:v>-14.942928873363824</c:v>
                </c:pt>
                <c:pt idx="77">
                  <c:v>-15.146143168144878</c:v>
                </c:pt>
                <c:pt idx="78">
                  <c:v>-15.346312142910369</c:v>
                </c:pt>
                <c:pt idx="79">
                  <c:v>-15.543451641948895</c:v>
                </c:pt>
                <c:pt idx="80">
                  <c:v>-15.737578764291181</c:v>
                </c:pt>
                <c:pt idx="81">
                  <c:v>-15.928711799085832</c:v>
                </c:pt>
                <c:pt idx="82">
                  <c:v>-16.116870162467816</c:v>
                </c:pt>
                <c:pt idx="83">
                  <c:v>-16.30207433594283</c:v>
                </c:pt>
                <c:pt idx="84">
                  <c:v>-16.484345806305871</c:v>
                </c:pt>
                <c:pt idx="85">
                  <c:v>-16.663707007109934</c:v>
                </c:pt>
                <c:pt idx="86">
                  <c:v>-16.840181261695125</c:v>
                </c:pt>
                <c:pt idx="87">
                  <c:v>-17.013792727786338</c:v>
                </c:pt>
                <c:pt idx="88">
                  <c:v>-17.184566343663754</c:v>
                </c:pt>
                <c:pt idx="89">
                  <c:v>-17.352527775906616</c:v>
                </c:pt>
                <c:pt idx="90">
                  <c:v>-17.517703368708922</c:v>
                </c:pt>
                <c:pt idx="91">
                  <c:v>-17.680120094761534</c:v>
                </c:pt>
                <c:pt idx="92">
                  <c:v>-17.839805507693342</c:v>
                </c:pt>
                <c:pt idx="93">
                  <c:v>-17.996787696061308</c:v>
                </c:pt>
                <c:pt idx="94">
                  <c:v>-18.151095238877009</c:v>
                </c:pt>
                <c:pt idx="95">
                  <c:v>-18.302757162654814</c:v>
                </c:pt>
                <c:pt idx="96">
                  <c:v>-18.45180289996544</c:v>
                </c:pt>
                <c:pt idx="97">
                  <c:v>-18.59826224947609</c:v>
                </c:pt>
                <c:pt idx="98">
                  <c:v>-18.742165337457198</c:v>
                </c:pt>
                <c:pt idx="99">
                  <c:v>-18.883542580734257</c:v>
                </c:pt>
                <c:pt idx="100">
                  <c:v>-19.022424651061179</c:v>
                </c:pt>
                <c:pt idx="101">
                  <c:v>-19.158842440891693</c:v>
                </c:pt>
                <c:pt idx="102">
                  <c:v>-19.292827030522496</c:v>
                </c:pt>
                <c:pt idx="103">
                  <c:v>-19.424409656582522</c:v>
                </c:pt>
                <c:pt idx="104">
                  <c:v>-19.553621681840635</c:v>
                </c:pt>
                <c:pt idx="105">
                  <c:v>-19.680494566303857</c:v>
                </c:pt>
                <c:pt idx="106">
                  <c:v>-19.805059839577542</c:v>
                </c:pt>
                <c:pt idx="107">
                  <c:v>-19.927349074458437</c:v>
                </c:pt>
                <c:pt idx="108">
                  <c:v>-20.047393861730789</c:v>
                </c:pt>
                <c:pt idx="109">
                  <c:v>-20.165225786135764</c:v>
                </c:pt>
                <c:pt idx="110">
                  <c:v>-20.280876403483941</c:v>
                </c:pt>
                <c:pt idx="111">
                  <c:v>-20.394377218880479</c:v>
                </c:pt>
                <c:pt idx="112">
                  <c:v>-20.505759666032507</c:v>
                </c:pt>
                <c:pt idx="113">
                  <c:v>-20.615055087608376</c:v>
                </c:pt>
                <c:pt idx="114">
                  <c:v>-20.72229471661807</c:v>
                </c:pt>
                <c:pt idx="115">
                  <c:v>-20.827509658784777</c:v>
                </c:pt>
                <c:pt idx="116">
                  <c:v>-20.930730875877003</c:v>
                </c:pt>
                <c:pt idx="117">
                  <c:v>-21.031989169971798</c:v>
                </c:pt>
                <c:pt idx="118">
                  <c:v>-21.131315168618915</c:v>
                </c:pt>
                <c:pt idx="119">
                  <c:v>-21.228739310876467</c:v>
                </c:pt>
                <c:pt idx="120">
                  <c:v>-21.324291834189779</c:v>
                </c:pt>
                <c:pt idx="121">
                  <c:v>-21.418002762083397</c:v>
                </c:pt>
                <c:pt idx="122">
                  <c:v>-21.509901892639398</c:v>
                </c:pt>
                <c:pt idx="123">
                  <c:v>-21.600018787733077</c:v>
                </c:pt>
                <c:pt idx="124">
                  <c:v>-21.688382762999304</c:v>
                </c:pt>
                <c:pt idx="125">
                  <c:v>-21.775022878502149</c:v>
                </c:pt>
                <c:pt idx="126">
                  <c:v>-21.859967930082057</c:v>
                </c:pt>
                <c:pt idx="127">
                  <c:v>-21.94324644135385</c:v>
                </c:pt>
                <c:pt idx="128">
                  <c:v>-22.024886656331123</c:v>
                </c:pt>
                <c:pt idx="129">
                  <c:v>-22.10491653265165</c:v>
                </c:pt>
                <c:pt idx="130">
                  <c:v>-22.183363735379977</c:v>
                </c:pt>
                <c:pt idx="131">
                  <c:v>-22.260255631363371</c:v>
                </c:pt>
                <c:pt idx="132">
                  <c:v>-22.335619284118302</c:v>
                </c:pt>
                <c:pt idx="133">
                  <c:v>-22.409481449224735</c:v>
                </c:pt>
                <c:pt idx="134">
                  <c:v>-22.481868570206601</c:v>
                </c:pt>
                <c:pt idx="135">
                  <c:v>-22.552806774877162</c:v>
                </c:pt>
                <c:pt idx="136">
                  <c:v>-22.622321872128609</c:v>
                </c:pt>
                <c:pt idx="137">
                  <c:v>-22.690439349145333</c:v>
                </c:pt>
                <c:pt idx="138">
                  <c:v>-22.757184369022347</c:v>
                </c:pt>
                <c:pt idx="139">
                  <c:v>-22.822581768768902</c:v>
                </c:pt>
                <c:pt idx="140">
                  <c:v>-22.886656057679541</c:v>
                </c:pt>
                <c:pt idx="141">
                  <c:v>-22.949431416054829</c:v>
                </c:pt>
                <c:pt idx="142">
                  <c:v>-23.010931694254204</c:v>
                </c:pt>
                <c:pt idx="143">
                  <c:v>-23.071180412064603</c:v>
                </c:pt>
                <c:pt idx="144">
                  <c:v>-23.130200758368662</c:v>
                </c:pt>
                <c:pt idx="145">
                  <c:v>-23.188015591096999</c:v>
                </c:pt>
                <c:pt idx="146">
                  <c:v>-23.244647437449323</c:v>
                </c:pt>
                <c:pt idx="147">
                  <c:v>-23.300118494370416</c:v>
                </c:pt>
                <c:pt idx="148">
                  <c:v>-23.354450629266189</c:v>
                </c:pt>
                <c:pt idx="149">
                  <c:v>-23.40766538094725</c:v>
                </c:pt>
                <c:pt idx="150">
                  <c:v>-23.459783960786194</c:v>
                </c:pt>
                <c:pt idx="151">
                  <c:v>-23.510827254076681</c:v>
                </c:pt>
                <c:pt idx="152">
                  <c:v>-23.560815821582018</c:v>
                </c:pt>
                <c:pt idx="153">
                  <c:v>-23.609769901261689</c:v>
                </c:pt>
                <c:pt idx="154">
                  <c:v>-23.657709410164728</c:v>
                </c:pt>
                <c:pt idx="155">
                  <c:v>-23.704653946479503</c:v>
                </c:pt>
                <c:pt idx="156">
                  <c:v>-23.750622791728961</c:v>
                </c:pt>
                <c:pt idx="157">
                  <c:v>-23.795634913102546</c:v>
                </c:pt>
                <c:pt idx="158">
                  <c:v>-23.839708965914383</c:v>
                </c:pt>
                <c:pt idx="159">
                  <c:v>-23.88286329617922</c:v>
                </c:pt>
                <c:pt idx="160">
                  <c:v>-23.925115943297424</c:v>
                </c:pt>
                <c:pt idx="161">
                  <c:v>-23.96648464284052</c:v>
                </c:pt>
                <c:pt idx="162">
                  <c:v>-24.006986829429525</c:v>
                </c:pt>
                <c:pt idx="163">
                  <c:v>-24.046639639698554</c:v>
                </c:pt>
                <c:pt idx="164">
                  <c:v>-24.085459915336312</c:v>
                </c:pt>
                <c:pt idx="165">
                  <c:v>-24.123464206198456</c:v>
                </c:pt>
                <c:pt idx="166">
                  <c:v>-24.160668773484648</c:v>
                </c:pt>
                <c:pt idx="167">
                  <c:v>-24.197089592973576</c:v>
                </c:pt>
                <c:pt idx="168">
                  <c:v>-24.232742358310045</c:v>
                </c:pt>
                <c:pt idx="169">
                  <c:v>-24.267642484338623</c:v>
                </c:pt>
                <c:pt idx="170">
                  <c:v>-24.30180511047816</c:v>
                </c:pt>
                <c:pt idx="171">
                  <c:v>-24.335245104132131</c:v>
                </c:pt>
                <c:pt idx="172">
                  <c:v>-24.367977064129885</c:v>
                </c:pt>
                <c:pt idx="173">
                  <c:v>-24.400015324194129</c:v>
                </c:pt>
                <c:pt idx="174">
                  <c:v>-24.431373956430022</c:v>
                </c:pt>
                <c:pt idx="175">
                  <c:v>-24.462066774832181</c:v>
                </c:pt>
                <c:pt idx="176">
                  <c:v>-24.492107338804857</c:v>
                </c:pt>
                <c:pt idx="177">
                  <c:v>-24.521508956692326</c:v>
                </c:pt>
                <c:pt idx="178">
                  <c:v>-24.550284689315252</c:v>
                </c:pt>
                <c:pt idx="179">
                  <c:v>-24.578447353510199</c:v>
                </c:pt>
                <c:pt idx="180">
                  <c:v>-24.606009525668473</c:v>
                </c:pt>
                <c:pt idx="181">
                  <c:v>-24.632983545272204</c:v>
                </c:pt>
                <c:pt idx="182">
                  <c:v>-24.659381518423661</c:v>
                </c:pt>
                <c:pt idx="183">
                  <c:v>-24.685215321366449</c:v>
                </c:pt>
                <c:pt idx="184">
                  <c:v>-24.710496603994777</c:v>
                </c:pt>
                <c:pt idx="185">
                  <c:v>-24.73523679334971</c:v>
                </c:pt>
                <c:pt idx="186">
                  <c:v>-24.759447097099031</c:v>
                </c:pt>
                <c:pt idx="187">
                  <c:v>-24.783138506999599</c:v>
                </c:pt>
                <c:pt idx="188">
                  <c:v>-24.806321802339671</c:v>
                </c:pt>
                <c:pt idx="189">
                  <c:v>-24.829007553359663</c:v>
                </c:pt>
                <c:pt idx="190">
                  <c:v>-24.851206124649597</c:v>
                </c:pt>
                <c:pt idx="191">
                  <c:v>-24.872927678521727</c:v>
                </c:pt>
                <c:pt idx="192">
                  <c:v>-24.894182178356775</c:v>
                </c:pt>
                <c:pt idx="193">
                  <c:v>-24.91497939192265</c:v>
                </c:pt>
                <c:pt idx="194">
                  <c:v>-24.935328894664025</c:v>
                </c:pt>
                <c:pt idx="195">
                  <c:v>-24.955240072962269</c:v>
                </c:pt>
                <c:pt idx="196">
                  <c:v>-24.974722127363918</c:v>
                </c:pt>
                <c:pt idx="197">
                  <c:v>-24.993784075777359</c:v>
                </c:pt>
                <c:pt idx="198">
                  <c:v>-25.012434756636566</c:v>
                </c:pt>
                <c:pt idx="199">
                  <c:v>-25.030682832030916</c:v>
                </c:pt>
                <c:pt idx="200">
                  <c:v>-25.048536790801037</c:v>
                </c:pt>
                <c:pt idx="201">
                  <c:v>-25.066004951599059</c:v>
                </c:pt>
                <c:pt idx="202">
                  <c:v>-25.083095465913615</c:v>
                </c:pt>
                <c:pt idx="203">
                  <c:v>-25.099816321058455</c:v>
                </c:pt>
                <c:pt idx="204">
                  <c:v>-25.116175343124581</c:v>
                </c:pt>
                <c:pt idx="205">
                  <c:v>-25.132180199895284</c:v>
                </c:pt>
                <c:pt idx="206">
                  <c:v>-25.147838403723959</c:v>
                </c:pt>
                <c:pt idx="207">
                  <c:v>-25.16315731437415</c:v>
                </c:pt>
                <c:pt idx="208">
                  <c:v>-25.178144141821928</c:v>
                </c:pt>
                <c:pt idx="209">
                  <c:v>-25.19280594902003</c:v>
                </c:pt>
                <c:pt idx="210">
                  <c:v>-25.207149654623976</c:v>
                </c:pt>
                <c:pt idx="211">
                  <c:v>-25.221182035679856</c:v>
                </c:pt>
                <c:pt idx="212">
                  <c:v>-25.234909730273785</c:v>
                </c:pt>
                <c:pt idx="213">
                  <c:v>-25.248339240142993</c:v>
                </c:pt>
                <c:pt idx="214">
                  <c:v>-25.261476933248545</c:v>
                </c:pt>
                <c:pt idx="215">
                  <c:v>-25.274329046309802</c:v>
                </c:pt>
                <c:pt idx="216">
                  <c:v>-25.286901687300691</c:v>
                </c:pt>
                <c:pt idx="217">
                  <c:v>-25.299200837907819</c:v>
                </c:pt>
                <c:pt idx="218">
                  <c:v>-25.311232355950512</c:v>
                </c:pt>
                <c:pt idx="219">
                  <c:v>-25.323001977763379</c:v>
                </c:pt>
                <c:pt idx="220">
                  <c:v>-25.334515320540721</c:v>
                </c:pt>
                <c:pt idx="221">
                  <c:v>-25.345777884643901</c:v>
                </c:pt>
                <c:pt idx="222">
                  <c:v>-25.356795055871537</c:v>
                </c:pt>
                <c:pt idx="223">
                  <c:v>-25.367572107692393</c:v>
                </c:pt>
                <c:pt idx="224">
                  <c:v>-25.378114203441982</c:v>
                </c:pt>
                <c:pt idx="225">
                  <c:v>-25.38842639848238</c:v>
                </c:pt>
                <c:pt idx="226">
                  <c:v>-25.398513642326428</c:v>
                </c:pt>
                <c:pt idx="227">
                  <c:v>-25.408380780725476</c:v>
                </c:pt>
                <c:pt idx="228">
                  <c:v>-25.418032557722221</c:v>
                </c:pt>
                <c:pt idx="229">
                  <c:v>-25.427473617668205</c:v>
                </c:pt>
                <c:pt idx="230">
                  <c:v>-25.436708507206351</c:v>
                </c:pt>
                <c:pt idx="231">
                  <c:v>-25.44574167721936</c:v>
                </c:pt>
                <c:pt idx="232">
                  <c:v>-25.454577484743901</c:v>
                </c:pt>
                <c:pt idx="233">
                  <c:v>-25.463220194850933</c:v>
                </c:pt>
                <c:pt idx="234">
                  <c:v>-25.471673982493066</c:v>
                </c:pt>
                <c:pt idx="235">
                  <c:v>-25.479942934318743</c:v>
                </c:pt>
                <c:pt idx="236">
                  <c:v>-25.488031050453916</c:v>
                </c:pt>
                <c:pt idx="237">
                  <c:v>-25.495942246251794</c:v>
                </c:pt>
                <c:pt idx="238">
                  <c:v>-25.503680354010413</c:v>
                </c:pt>
                <c:pt idx="239">
                  <c:v>-25.511249124659546</c:v>
                </c:pt>
                <c:pt idx="240">
                  <c:v>-25.518652229416038</c:v>
                </c:pt>
                <c:pt idx="241">
                  <c:v>-25.525893261409067</c:v>
                </c:pt>
                <c:pt idx="242">
                  <c:v>-25.532975737275237</c:v>
                </c:pt>
                <c:pt idx="243">
                  <c:v>-25.539903098723926</c:v>
                </c:pt>
                <c:pt idx="244">
                  <c:v>-25.546678714073412</c:v>
                </c:pt>
                <c:pt idx="245">
                  <c:v>-25.55330587975828</c:v>
                </c:pt>
                <c:pt idx="246">
                  <c:v>-25.559787821808278</c:v>
                </c:pt>
                <c:pt idx="247">
                  <c:v>-25.566127697299294</c:v>
                </c:pt>
                <c:pt idx="248">
                  <c:v>-25.572328595776682</c:v>
                </c:pt>
                <c:pt idx="249">
                  <c:v>-25.578393540651515</c:v>
                </c:pt>
                <c:pt idx="250">
                  <c:v>-25.584325490570087</c:v>
                </c:pt>
                <c:pt idx="251">
                  <c:v>-25.590127340757054</c:v>
                </c:pt>
                <c:pt idx="252">
                  <c:v>-25.59580192433264</c:v>
                </c:pt>
                <c:pt idx="253">
                  <c:v>-25.601352013604547</c:v>
                </c:pt>
                <c:pt idx="254">
                  <c:v>-25.606780321334572</c:v>
                </c:pt>
                <c:pt idx="255">
                  <c:v>-25.612089501980467</c:v>
                </c:pt>
                <c:pt idx="256">
                  <c:v>-25.617282152913937</c:v>
                </c:pt>
                <c:pt idx="257">
                  <c:v>-25.622360815614332</c:v>
                </c:pt>
                <c:pt idx="258">
                  <c:v>-25.627327976839073</c:v>
                </c:pt>
                <c:pt idx="259">
                  <c:v>-25.632186069770942</c:v>
                </c:pt>
                <c:pt idx="260">
                  <c:v>-25.636937475142716</c:v>
                </c:pt>
                <c:pt idx="261">
                  <c:v>-25.641584522339461</c:v>
                </c:pt>
                <c:pt idx="262">
                  <c:v>-25.64612949047898</c:v>
                </c:pt>
                <c:pt idx="263">
                  <c:v>-25.650574609470532</c:v>
                </c:pt>
                <c:pt idx="264">
                  <c:v>-25.65492206105273</c:v>
                </c:pt>
                <c:pt idx="265">
                  <c:v>-25.65917397981022</c:v>
                </c:pt>
                <c:pt idx="266">
                  <c:v>-25.663332454170266</c:v>
                </c:pt>
                <c:pt idx="267">
                  <c:v>-25.667399527379267</c:v>
                </c:pt>
                <c:pt idx="268">
                  <c:v>-25.671377198459226</c:v>
                </c:pt>
                <c:pt idx="269">
                  <c:v>-25.67526742314535</c:v>
                </c:pt>
                <c:pt idx="270">
                  <c:v>-25.679072114804246</c:v>
                </c:pt>
                <c:pt idx="271">
                  <c:v>-25.682793145333846</c:v>
                </c:pt>
                <c:pt idx="272">
                  <c:v>-25.686432346044551</c:v>
                </c:pt>
                <c:pt idx="273">
                  <c:v>-25.689991508522937</c:v>
                </c:pt>
                <c:pt idx="274">
                  <c:v>-25.693472385477449</c:v>
                </c:pt>
                <c:pt idx="275">
                  <c:v>-25.696876691566807</c:v>
                </c:pt>
                <c:pt idx="276">
                  <c:v>-25.700206104211716</c:v>
                </c:pt>
                <c:pt idx="277">
                  <c:v>-25.703462264389497</c:v>
                </c:pt>
                <c:pt idx="278">
                  <c:v>-25.706646777412654</c:v>
                </c:pt>
                <c:pt idx="279">
                  <c:v>-25.709761213691369</c:v>
                </c:pt>
                <c:pt idx="280">
                  <c:v>-25.712807109480078</c:v>
                </c:pt>
                <c:pt idx="281">
                  <c:v>-25.715785967608891</c:v>
                </c:pt>
                <c:pt idx="282">
                  <c:v>-25.718699258199464</c:v>
                </c:pt>
                <c:pt idx="283">
                  <c:v>-25.721548419366453</c:v>
                </c:pt>
                <c:pt idx="284">
                  <c:v>-25.724334857904136</c:v>
                </c:pt>
                <c:pt idx="285">
                  <c:v>-25.727059949958782</c:v>
                </c:pt>
                <c:pt idx="286">
                  <c:v>-25.729725041687061</c:v>
                </c:pt>
                <c:pt idx="287">
                  <c:v>-25.732331449900691</c:v>
                </c:pt>
                <c:pt idx="288">
                  <c:v>-25.734880462697721</c:v>
                </c:pt>
                <c:pt idx="289">
                  <c:v>-25.737373340080353</c:v>
                </c:pt>
                <c:pt idx="290">
                  <c:v>-25.739811314560111</c:v>
                </c:pt>
                <c:pt idx="291">
                  <c:v>-25.742195591750118</c:v>
                </c:pt>
                <c:pt idx="292">
                  <c:v>-25.744527350945067</c:v>
                </c:pt>
                <c:pt idx="293">
                  <c:v>-25.746807745688926</c:v>
                </c:pt>
                <c:pt idx="294">
                  <c:v>-25.749037904330688</c:v>
                </c:pt>
                <c:pt idx="295">
                  <c:v>-25.751218930568513</c:v>
                </c:pt>
                <c:pt idx="296">
                  <c:v>-25.7533519039822</c:v>
                </c:pt>
                <c:pt idx="297">
                  <c:v>-25.75543788055467</c:v>
                </c:pt>
                <c:pt idx="298">
                  <c:v>-25.757477893182234</c:v>
                </c:pt>
                <c:pt idx="299">
                  <c:v>-25.759472952174033</c:v>
                </c:pt>
                <c:pt idx="300">
                  <c:v>-25.761424045741151</c:v>
                </c:pt>
                <c:pt idx="301">
                  <c:v>-25.763332140475082</c:v>
                </c:pt>
                <c:pt idx="302">
                  <c:v>-25.765198181816185</c:v>
                </c:pt>
                <c:pt idx="303">
                  <c:v>-25.76702309451219</c:v>
                </c:pt>
                <c:pt idx="304">
                  <c:v>-25.76880778306684</c:v>
                </c:pt>
                <c:pt idx="305">
                  <c:v>-25.770553132179263</c:v>
                </c:pt>
                <c:pt idx="306">
                  <c:v>-25.772260007173479</c:v>
                </c:pt>
                <c:pt idx="307">
                  <c:v>-25.773929254419475</c:v>
                </c:pt>
                <c:pt idx="308">
                  <c:v>-25.7755617017445</c:v>
                </c:pt>
                <c:pt idx="309">
                  <c:v>-25.777158158836286</c:v>
                </c:pt>
                <c:pt idx="310">
                  <c:v>-25.778719417637113</c:v>
                </c:pt>
                <c:pt idx="311">
                  <c:v>-25.780246252729814</c:v>
                </c:pt>
                <c:pt idx="312">
                  <c:v>-25.781739421715308</c:v>
                </c:pt>
                <c:pt idx="313">
                  <c:v>-25.78319966558222</c:v>
                </c:pt>
                <c:pt idx="314">
                  <c:v>-25.784627709068332</c:v>
                </c:pt>
                <c:pt idx="315">
                  <c:v>-25.786024261014525</c:v>
                </c:pt>
                <c:pt idx="316">
                  <c:v>-25.787390014711082</c:v>
                </c:pt>
                <c:pt idx="317">
                  <c:v>-25.788725648236344</c:v>
                </c:pt>
                <c:pt idx="318">
                  <c:v>-25.790031824788478</c:v>
                </c:pt>
                <c:pt idx="319">
                  <c:v>-25.791309193009649</c:v>
                </c:pt>
                <c:pt idx="320">
                  <c:v>-25.792558387303632</c:v>
                </c:pt>
                <c:pt idx="321">
                  <c:v>-25.793780028146351</c:v>
                </c:pt>
                <c:pt idx="322">
                  <c:v>-25.794974722389725</c:v>
                </c:pt>
                <c:pt idx="323">
                  <c:v>-25.796143063559168</c:v>
                </c:pt>
                <c:pt idx="324">
                  <c:v>-25.797285632144423</c:v>
                </c:pt>
                <c:pt idx="325">
                  <c:v>-25.79840299588426</c:v>
                </c:pt>
                <c:pt idx="326">
                  <c:v>-25.799495710044965</c:v>
                </c:pt>
                <c:pt idx="327">
                  <c:v>-25.80056431769296</c:v>
                </c:pt>
                <c:pt idx="328">
                  <c:v>-25.801609349961353</c:v>
                </c:pt>
                <c:pt idx="329">
                  <c:v>-25.802631326310735</c:v>
                </c:pt>
                <c:pt idx="330">
                  <c:v>-25.803630754784532</c:v>
                </c:pt>
                <c:pt idx="331">
                  <c:v>-25.80460813225854</c:v>
                </c:pt>
                <c:pt idx="332">
                  <c:v>-25.805563944685389</c:v>
                </c:pt>
                <c:pt idx="333">
                  <c:v>-25.806498667333358</c:v>
                </c:pt>
                <c:pt idx="334">
                  <c:v>-25.807412765020302</c:v>
                </c:pt>
                <c:pt idx="335">
                  <c:v>-25.808306692342349</c:v>
                </c:pt>
                <c:pt idx="336">
                  <c:v>-25.809180893897725</c:v>
                </c:pt>
                <c:pt idx="337">
                  <c:v>-25.810035804505652</c:v>
                </c:pt>
                <c:pt idx="338">
                  <c:v>-25.810871849420497</c:v>
                </c:pt>
                <c:pt idx="339">
                  <c:v>-25.811689444541408</c:v>
                </c:pt>
                <c:pt idx="340">
                  <c:v>-25.812488996617141</c:v>
                </c:pt>
                <c:pt idx="341">
                  <c:v>-25.8132709034467</c:v>
                </c:pt>
                <c:pt idx="342">
                  <c:v>-25.814035554075392</c:v>
                </c:pt>
                <c:pt idx="343">
                  <c:v>-25.81478332898687</c:v>
                </c:pt>
                <c:pt idx="344">
                  <c:v>-25.815514600290655</c:v>
                </c:pt>
                <c:pt idx="345">
                  <c:v>-25.816229731905985</c:v>
                </c:pt>
                <c:pt idx="346">
                  <c:v>-25.816929079741229</c:v>
                </c:pt>
                <c:pt idx="347">
                  <c:v>-25.817612991869872</c:v>
                </c:pt>
                <c:pt idx="348">
                  <c:v>-25.81828180870211</c:v>
                </c:pt>
                <c:pt idx="349">
                  <c:v>-25.8189358631533</c:v>
                </c:pt>
                <c:pt idx="350">
                  <c:v>-25.819575480808169</c:v>
                </c:pt>
                <c:pt idx="351">
                  <c:v>-25.820200980082003</c:v>
                </c:pt>
                <c:pt idx="352">
                  <c:v>-25.820812672377734</c:v>
                </c:pt>
                <c:pt idx="353">
                  <c:v>-25.821410862240143</c:v>
                </c:pt>
                <c:pt idx="354">
                  <c:v>-25.821995847506358</c:v>
                </c:pt>
                <c:pt idx="355">
                  <c:v>-25.8225679194531</c:v>
                </c:pt>
                <c:pt idx="356">
                  <c:v>-25.823127362940941</c:v>
                </c:pt>
                <c:pt idx="357">
                  <c:v>-25.823674456555004</c:v>
                </c:pt>
                <c:pt idx="358">
                  <c:v>-25.824209472743163</c:v>
                </c:pt>
                <c:pt idx="359">
                  <c:v>-25.824732677950518</c:v>
                </c:pt>
                <c:pt idx="360">
                  <c:v>-25.825244332751673</c:v>
                </c:pt>
                <c:pt idx="361">
                  <c:v>-25.825744691979487</c:v>
                </c:pt>
                <c:pt idx="362">
                  <c:v>-25.826234004851312</c:v>
                </c:pt>
                <c:pt idx="363">
                  <c:v>-25.826712515092655</c:v>
                </c:pt>
                <c:pt idx="364">
                  <c:v>-25.827180461057619</c:v>
                </c:pt>
                <c:pt idx="365">
                  <c:v>-25.827638075847194</c:v>
                </c:pt>
                <c:pt idx="366">
                  <c:v>-25.828085587424745</c:v>
                </c:pt>
                <c:pt idx="367">
                  <c:v>-25.828523218728893</c:v>
                </c:pt>
                <c:pt idx="368">
                  <c:v>-25.828951187784213</c:v>
                </c:pt>
                <c:pt idx="369">
                  <c:v>-25.829369707809086</c:v>
                </c:pt>
                <c:pt idx="370">
                  <c:v>-25.829778987321681</c:v>
                </c:pt>
                <c:pt idx="371">
                  <c:v>-25.830179230243207</c:v>
                </c:pt>
                <c:pt idx="372">
                  <c:v>-25.830570635999006</c:v>
                </c:pt>
                <c:pt idx="373">
                  <c:v>-25.830953399617666</c:v>
                </c:pt>
                <c:pt idx="374">
                  <c:v>-25.831327711827587</c:v>
                </c:pt>
                <c:pt idx="375">
                  <c:v>-25.831693759151765</c:v>
                </c:pt>
                <c:pt idx="376">
                  <c:v>-25.832051724000298</c:v>
                </c:pt>
                <c:pt idx="377">
                  <c:v>-25.832401784760783</c:v>
                </c:pt>
                <c:pt idx="378">
                  <c:v>-25.832744115887166</c:v>
                </c:pt>
                <c:pt idx="379">
                  <c:v>-25.833078887986044</c:v>
                </c:pt>
                <c:pt idx="380">
                  <c:v>-25.833406267901534</c:v>
                </c:pt>
                <c:pt idx="381">
                  <c:v>-25.833726418798058</c:v>
                </c:pt>
                <c:pt idx="382">
                  <c:v>-25.834039500241371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'Heatbed simulator'!$M$48</c:f>
              <c:strCache>
                <c:ptCount val="1"/>
                <c:pt idx="0">
                  <c:v>Bottom Ploss Rad</c:v>
                </c:pt>
              </c:strCache>
            </c:strRef>
          </c:tx>
          <c:marker>
            <c:symbol val="none"/>
          </c:marker>
          <c:xVal>
            <c:numRef>
              <c:f>'Heatbed simulator'!$B$50:$B$432</c:f>
              <c:numCache>
                <c:formatCode>General</c:formatCode>
                <c:ptCount val="383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'Heatbed simulator'!$M$50:$M$432</c:f>
              <c:numCache>
                <c:formatCode>General</c:formatCode>
                <c:ptCount val="383"/>
                <c:pt idx="0">
                  <c:v>0</c:v>
                </c:pt>
                <c:pt idx="1">
                  <c:v>0</c:v>
                </c:pt>
                <c:pt idx="2">
                  <c:v>-0.32419446947733727</c:v>
                </c:pt>
                <c:pt idx="3">
                  <c:v>-0.37268586111929636</c:v>
                </c:pt>
                <c:pt idx="4">
                  <c:v>-0.43402458088796891</c:v>
                </c:pt>
                <c:pt idx="5">
                  <c:v>-0.49515316872805182</c:v>
                </c:pt>
                <c:pt idx="6">
                  <c:v>-0.5561952421513372</c:v>
                </c:pt>
                <c:pt idx="7">
                  <c:v>-0.6171552530728639</c:v>
                </c:pt>
                <c:pt idx="8">
                  <c:v>-0.67803749251457834</c:v>
                </c:pt>
                <c:pt idx="9">
                  <c:v>-0.73884532727311869</c:v>
                </c:pt>
                <c:pt idx="10">
                  <c:v>-0.799581429171208</c:v>
                </c:pt>
                <c:pt idx="11">
                  <c:v>-0.86024793048782855</c:v>
                </c:pt>
                <c:pt idx="12">
                  <c:v>-0.92084653709208186</c:v>
                </c:pt>
                <c:pt idx="13">
                  <c:v>-0.98137861260131964</c:v>
                </c:pt>
                <c:pt idx="14">
                  <c:v>-1.041845242226328</c:v>
                </c:pt>
                <c:pt idx="15">
                  <c:v>-1.1022472820515634</c:v>
                </c:pt>
                <c:pt idx="16">
                  <c:v>-1.1625853976592959</c:v>
                </c:pt>
                <c:pt idx="17">
                  <c:v>-1.2228600948170847</c:v>
                </c:pt>
                <c:pt idx="18">
                  <c:v>-1.2830717441577482</c:v>
                </c:pt>
                <c:pt idx="19">
                  <c:v>-1.3432206012461432</c:v>
                </c:pt>
                <c:pt idx="20">
                  <c:v>-1.4033068230571875</c:v>
                </c:pt>
                <c:pt idx="21">
                  <c:v>-1.46333048162848</c:v>
                </c:pt>
                <c:pt idx="22">
                  <c:v>-1.5232915754647538</c:v>
                </c:pt>
                <c:pt idx="23">
                  <c:v>-1.5831900391357319</c:v>
                </c:pt>
                <c:pt idx="24">
                  <c:v>-1.6430257514089799</c:v>
                </c:pt>
                <c:pt idx="25">
                  <c:v>-1.702798542185068</c:v>
                </c:pt>
                <c:pt idx="26">
                  <c:v>-1.7625081984458353</c:v>
                </c:pt>
                <c:pt idx="27">
                  <c:v>-1.8221544693838025</c:v>
                </c:pt>
                <c:pt idx="28">
                  <c:v>-1.8817370708477048</c:v>
                </c:pt>
                <c:pt idx="29">
                  <c:v>-1.9412556892133608</c:v>
                </c:pt>
                <c:pt idx="30">
                  <c:v>-2.0007099847686249</c:v>
                </c:pt>
                <c:pt idx="31">
                  <c:v>-2.3019547221626171</c:v>
                </c:pt>
                <c:pt idx="32">
                  <c:v>-2.5996134342118911</c:v>
                </c:pt>
                <c:pt idx="33">
                  <c:v>-2.89555684865151</c:v>
                </c:pt>
                <c:pt idx="34">
                  <c:v>-3.1897003209788761</c:v>
                </c:pt>
                <c:pt idx="35">
                  <c:v>-3.4819750019566</c:v>
                </c:pt>
                <c:pt idx="36">
                  <c:v>-3.7723120533156775</c:v>
                </c:pt>
                <c:pt idx="37">
                  <c:v>-4.0606436223513143</c:v>
                </c:pt>
                <c:pt idx="38">
                  <c:v>-4.346903410884229</c:v>
                </c:pt>
                <c:pt idx="39">
                  <c:v>-4.6310270736867754</c:v>
                </c:pt>
                <c:pt idx="40">
                  <c:v>-4.9129524989788793</c:v>
                </c:pt>
                <c:pt idx="41">
                  <c:v>-5.1926200059378411</c:v>
                </c:pt>
                <c:pt idx="42">
                  <c:v>-5.469972482434045</c:v>
                </c:pt>
                <c:pt idx="43">
                  <c:v>-5.7449554787827797</c:v>
                </c:pt>
                <c:pt idx="44">
                  <c:v>-6.0175172684895104</c:v>
                </c:pt>
                <c:pt idx="45">
                  <c:v>-6.2876088837778861</c:v>
                </c:pt>
                <c:pt idx="46">
                  <c:v>-6.5551841315327328</c:v>
                </c:pt>
                <c:pt idx="47">
                  <c:v>-6.8201995938063815</c:v>
                </c:pt>
                <c:pt idx="48">
                  <c:v>-7.0826146159958601</c:v>
                </c:pt>
                <c:pt idx="49">
                  <c:v>-7.3423912850581203</c:v>
                </c:pt>
                <c:pt idx="50">
                  <c:v>-7.5994943995962618</c:v>
                </c:pt>
                <c:pt idx="51">
                  <c:v>-7.8538914332571546</c:v>
                </c:pt>
                <c:pt idx="52">
                  <c:v>-8.1055524925910003</c:v>
                </c:pt>
                <c:pt idx="53">
                  <c:v>-8.3544502703041488</c:v>
                </c:pt>
                <c:pt idx="54">
                  <c:v>-8.6005599946704834</c:v>
                </c:pt>
                <c:pt idx="55">
                  <c:v>-8.843859375738365</c:v>
                </c:pt>
                <c:pt idx="56">
                  <c:v>-9.0843285488702961</c:v>
                </c:pt>
                <c:pt idx="57">
                  <c:v>-9.3219500160731492</c:v>
                </c:pt>
                <c:pt idx="58">
                  <c:v>-9.5567085855144498</c:v>
                </c:pt>
                <c:pt idx="59">
                  <c:v>-9.7885913095680177</c:v>
                </c:pt>
                <c:pt idx="60">
                  <c:v>-10.017587421692085</c:v>
                </c:pt>
                <c:pt idx="61">
                  <c:v>-10.243688272406331</c:v>
                </c:pt>
                <c:pt idx="62">
                  <c:v>-10.466887264607083</c:v>
                </c:pt>
                <c:pt idx="63">
                  <c:v>-10.687179788433829</c:v>
                </c:pt>
                <c:pt idx="64">
                  <c:v>-10.904563155879268</c:v>
                </c:pt>
                <c:pt idx="65">
                  <c:v>-11.11903653531696</c:v>
                </c:pt>
                <c:pt idx="66">
                  <c:v>-11.330600886103598</c:v>
                </c:pt>
                <c:pt idx="67">
                  <c:v>-11.53925889339922</c:v>
                </c:pt>
                <c:pt idx="68">
                  <c:v>-11.745014903334846</c:v>
                </c:pt>
                <c:pt idx="69">
                  <c:v>-11.947874858645827</c:v>
                </c:pt>
                <c:pt idx="70">
                  <c:v>-12.147846234878568</c:v>
                </c:pt>
                <c:pt idx="71">
                  <c:v>-12.344937977267787</c:v>
                </c:pt>
                <c:pt idx="72">
                  <c:v>-12.539160438372887</c:v>
                </c:pt>
                <c:pt idx="73">
                  <c:v>-12.730525316553946</c:v>
                </c:pt>
                <c:pt idx="74">
                  <c:v>-12.919045595358911</c:v>
                </c:pt>
                <c:pt idx="75">
                  <c:v>-13.104735483887724</c:v>
                </c:pt>
                <c:pt idx="76">
                  <c:v>-13.287610358190856</c:v>
                </c:pt>
                <c:pt idx="77">
                  <c:v>-13.4676867037546</c:v>
                </c:pt>
                <c:pt idx="78">
                  <c:v>-13.644982059118442</c:v>
                </c:pt>
                <c:pt idx="79">
                  <c:v>-13.819514960665018</c:v>
                </c:pt>
                <c:pt idx="80">
                  <c:v>-13.991304888617217</c:v>
                </c:pt>
                <c:pt idx="81">
                  <c:v>-14.1603722142723</c:v>
                </c:pt>
                <c:pt idx="82">
                  <c:v>-14.326738148498556</c:v>
                </c:pt>
                <c:pt idx="83">
                  <c:v>-14.490424691514807</c:v>
                </c:pt>
                <c:pt idx="84">
                  <c:v>-14.651454583969867</c:v>
                </c:pt>
                <c:pt idx="85">
                  <c:v>-14.809851259334311</c:v>
                </c:pt>
                <c:pt idx="86">
                  <c:v>-14.965638797614297</c:v>
                </c:pt>
                <c:pt idx="87">
                  <c:v>-15.118841880392706</c:v>
                </c:pt>
                <c:pt idx="88">
                  <c:v>-15.269485747200667</c:v>
                </c:pt>
                <c:pt idx="89">
                  <c:v>-15.417596153218762</c:v>
                </c:pt>
                <c:pt idx="90">
                  <c:v>-15.563199328305311</c:v>
                </c:pt>
                <c:pt idx="91">
                  <c:v>-15.706321937345979</c:v>
                </c:pt>
                <c:pt idx="92">
                  <c:v>-15.846991041916576</c:v>
                </c:pt>
                <c:pt idx="93">
                  <c:v>-15.985234063249314</c:v>
                </c:pt>
                <c:pt idx="94">
                  <c:v>-16.121078746490348</c:v>
                </c:pt>
                <c:pt idx="95">
                  <c:v>-16.254553126234534</c:v>
                </c:pt>
                <c:pt idx="96">
                  <c:v>-16.385685493321937</c:v>
                </c:pt>
                <c:pt idx="97">
                  <c:v>-16.514504362879297</c:v>
                </c:pt>
                <c:pt idx="98">
                  <c:v>-16.641038443587291</c:v>
                </c:pt>
                <c:pt idx="99">
                  <c:v>-16.765316608154652</c:v>
                </c:pt>
                <c:pt idx="100">
                  <c:v>-16.887367864977978</c:v>
                </c:pt>
                <c:pt idx="101">
                  <c:v>-17.007221330965336</c:v>
                </c:pt>
                <c:pt idx="102">
                  <c:v>-17.124906205501222</c:v>
                </c:pt>
                <c:pt idx="103">
                  <c:v>-17.240451745529686</c:v>
                </c:pt>
                <c:pt idx="104">
                  <c:v>-17.353887241730835</c:v>
                </c:pt>
                <c:pt idx="105">
                  <c:v>-17.46524199576703</c:v>
                </c:pt>
                <c:pt idx="106">
                  <c:v>-17.574545298573053</c:v>
                </c:pt>
                <c:pt idx="107">
                  <c:v>-17.681826409665081</c:v>
                </c:pt>
                <c:pt idx="108">
                  <c:v>-17.787114537442694</c:v>
                </c:pt>
                <c:pt idx="109">
                  <c:v>-17.89043882045809</c:v>
                </c:pt>
                <c:pt idx="110">
                  <c:v>-17.991828309626282</c:v>
                </c:pt>
                <c:pt idx="111">
                  <c:v>-18.091311951350082</c:v>
                </c:pt>
                <c:pt idx="112">
                  <c:v>-18.188918571534046</c:v>
                </c:pt>
                <c:pt idx="113">
                  <c:v>-18.284676860460973</c:v>
                </c:pt>
                <c:pt idx="114">
                  <c:v>-18.378615358504742</c:v>
                </c:pt>
                <c:pt idx="115">
                  <c:v>-18.470762442654326</c:v>
                </c:pt>
                <c:pt idx="116">
                  <c:v>-18.56114631382248</c:v>
                </c:pt>
                <c:pt idx="117">
                  <c:v>-18.649794984914184</c:v>
                </c:pt>
                <c:pt idx="118">
                  <c:v>-18.736736269629507</c:v>
                </c:pt>
                <c:pt idx="119">
                  <c:v>-18.82199777197587</c:v>
                </c:pt>
                <c:pt idx="120">
                  <c:v>-18.905606876465459</c:v>
                </c:pt>
                <c:pt idx="121">
                  <c:v>-18.987590738973299</c:v>
                </c:pt>
                <c:pt idx="122">
                  <c:v>-19.067976278232443</c:v>
                </c:pt>
                <c:pt idx="123">
                  <c:v>-19.146790167942612</c:v>
                </c:pt>
                <c:pt idx="124">
                  <c:v>-19.224058829469719</c:v>
                </c:pt>
                <c:pt idx="125">
                  <c:v>-19.29980842511323</c:v>
                </c:pt>
                <c:pt idx="126">
                  <c:v>-19.374064851919798</c:v>
                </c:pt>
                <c:pt idx="127">
                  <c:v>-19.446853736021421</c:v>
                </c:pt>
                <c:pt idx="128">
                  <c:v>-19.518200427476728</c:v>
                </c:pt>
                <c:pt idx="129">
                  <c:v>-19.588129995595281</c:v>
                </c:pt>
                <c:pt idx="130">
                  <c:v>-19.656667224724313</c:v>
                </c:pt>
                <c:pt idx="131">
                  <c:v>-19.72383661047871</c:v>
                </c:pt>
                <c:pt idx="132">
                  <c:v>-19.789662356394754</c:v>
                </c:pt>
                <c:pt idx="133">
                  <c:v>-19.854168370989239</c:v>
                </c:pt>
                <c:pt idx="134">
                  <c:v>-19.917378265205667</c:v>
                </c:pt>
                <c:pt idx="135">
                  <c:v>-19.979315350230536</c:v>
                </c:pt>
                <c:pt idx="136">
                  <c:v>-20.040002635661562</c:v>
                </c:pt>
                <c:pt idx="137">
                  <c:v>-20.099462828012346</c:v>
                </c:pt>
                <c:pt idx="138">
                  <c:v>-20.157718329536905</c:v>
                </c:pt>
                <c:pt idx="139">
                  <c:v>-20.214791237358384</c:v>
                </c:pt>
                <c:pt idx="140">
                  <c:v>-20.270703342887249</c:v>
                </c:pt>
                <c:pt idx="141">
                  <c:v>-20.325476131513984</c:v>
                </c:pt>
                <c:pt idx="142">
                  <c:v>-20.379130782562456</c:v>
                </c:pt>
                <c:pt idx="143">
                  <c:v>-20.431688169490222</c:v>
                </c:pt>
                <c:pt idx="144">
                  <c:v>-20.483168860322543</c:v>
                </c:pt>
                <c:pt idx="145">
                  <c:v>-20.533593118307341</c:v>
                </c:pt>
                <c:pt idx="146">
                  <c:v>-20.582980902779106</c:v>
                </c:pt>
                <c:pt idx="147">
                  <c:v>-20.631351870219614</c:v>
                </c:pt>
                <c:pt idx="148">
                  <c:v>-20.678725375504207</c:v>
                </c:pt>
                <c:pt idx="149">
                  <c:v>-20.725120473322622</c:v>
                </c:pt>
                <c:pt idx="150">
                  <c:v>-20.770555919763858</c:v>
                </c:pt>
                <c:pt idx="151">
                  <c:v>-20.815050174054878</c:v>
                </c:pt>
                <c:pt idx="152">
                  <c:v>-20.858621400443422</c:v>
                </c:pt>
                <c:pt idx="153">
                  <c:v>-20.901287470215347</c:v>
                </c:pt>
                <c:pt idx="154">
                  <c:v>-20.943065963838098</c:v>
                </c:pt>
                <c:pt idx="155">
                  <c:v>-20.983974173220666</c:v>
                </c:pt>
                <c:pt idx="156">
                  <c:v>-21.024029104082846</c:v>
                </c:pt>
                <c:pt idx="157">
                  <c:v>-21.063247478425048</c:v>
                </c:pt>
                <c:pt idx="158">
                  <c:v>-21.101645737091395</c:v>
                </c:pt>
                <c:pt idx="159">
                  <c:v>-21.139240042418859</c:v>
                </c:pt>
                <c:pt idx="160">
                  <c:v>-21.176046280965327</c:v>
                </c:pt>
                <c:pt idx="161">
                  <c:v>-21.21208006631003</c:v>
                </c:pt>
                <c:pt idx="162">
                  <c:v>-21.247356741919962</c:v>
                </c:pt>
                <c:pt idx="163">
                  <c:v>-21.281891384076147</c:v>
                </c:pt>
                <c:pt idx="164">
                  <c:v>-21.315698804854204</c:v>
                </c:pt>
                <c:pt idx="165">
                  <c:v>-21.348793555153243</c:v>
                </c:pt>
                <c:pt idx="166">
                  <c:v>-21.381189927768354</c:v>
                </c:pt>
                <c:pt idx="167">
                  <c:v>-21.412901960501109</c:v>
                </c:pt>
                <c:pt idx="168">
                  <c:v>-21.443943439303958</c:v>
                </c:pt>
                <c:pt idx="169">
                  <c:v>-21.474327901453336</c:v>
                </c:pt>
                <c:pt idx="170">
                  <c:v>-21.504068638747572</c:v>
                </c:pt>
                <c:pt idx="171">
                  <c:v>-21.53317870072544</c:v>
                </c:pt>
                <c:pt idx="172">
                  <c:v>-21.561670897901312</c:v>
                </c:pt>
                <c:pt idx="173">
                  <c:v>-21.589557805013481</c:v>
                </c:pt>
                <c:pt idx="174">
                  <c:v>-21.616851764281829</c:v>
                </c:pt>
                <c:pt idx="175">
                  <c:v>-21.643564888672021</c:v>
                </c:pt>
                <c:pt idx="176">
                  <c:v>-21.6697090651625</c:v>
                </c:pt>
                <c:pt idx="177">
                  <c:v>-21.695295958011922</c:v>
                </c:pt>
                <c:pt idx="178">
                  <c:v>-21.720337012023744</c:v>
                </c:pt>
                <c:pt idx="179">
                  <c:v>-21.744843455805842</c:v>
                </c:pt>
                <c:pt idx="180">
                  <c:v>-21.76882630502222</c:v>
                </c:pt>
                <c:pt idx="181">
                  <c:v>-21.792296365634716</c:v>
                </c:pt>
                <c:pt idx="182">
                  <c:v>-21.815264237132627</c:v>
                </c:pt>
                <c:pt idx="183">
                  <c:v>-21.837740315747975</c:v>
                </c:pt>
                <c:pt idx="184">
                  <c:v>-21.859734797654578</c:v>
                </c:pt>
                <c:pt idx="185">
                  <c:v>-21.881257682149322</c:v>
                </c:pt>
                <c:pt idx="186">
                  <c:v>-21.902318774813516</c:v>
                </c:pt>
                <c:pt idx="187">
                  <c:v>-21.922927690653413</c:v>
                </c:pt>
                <c:pt idx="188">
                  <c:v>-21.943093857217661</c:v>
                </c:pt>
                <c:pt idx="189">
                  <c:v>-21.96282651769106</c:v>
                </c:pt>
                <c:pt idx="190">
                  <c:v>-21.982134733963058</c:v>
                </c:pt>
                <c:pt idx="191">
                  <c:v>-22.001027389669527</c:v>
                </c:pt>
                <c:pt idx="192">
                  <c:v>-22.019513193207402</c:v>
                </c:pt>
                <c:pt idx="193">
                  <c:v>-22.037600680720733</c:v>
                </c:pt>
                <c:pt idx="194">
                  <c:v>-22.05529821905731</c:v>
                </c:pt>
                <c:pt idx="195">
                  <c:v>-22.072614008695279</c:v>
                </c:pt>
                <c:pt idx="196">
                  <c:v>-22.089556086638535</c:v>
                </c:pt>
                <c:pt idx="197">
                  <c:v>-22.106132329280857</c:v>
                </c:pt>
                <c:pt idx="198">
                  <c:v>-22.122350455237598</c:v>
                </c:pt>
                <c:pt idx="199">
                  <c:v>-22.138218028144802</c:v>
                </c:pt>
                <c:pt idx="200">
                  <c:v>-22.153742459424773</c:v>
                </c:pt>
                <c:pt idx="201">
                  <c:v>-22.168931011018373</c:v>
                </c:pt>
                <c:pt idx="202">
                  <c:v>-22.183790798082974</c:v>
                </c:pt>
                <c:pt idx="203">
                  <c:v>-22.198328791656184</c:v>
                </c:pt>
                <c:pt idx="204">
                  <c:v>-22.212551821284926</c:v>
                </c:pt>
                <c:pt idx="205">
                  <c:v>-22.226466577619586</c:v>
                </c:pt>
                <c:pt idx="206">
                  <c:v>-22.240079614973347</c:v>
                </c:pt>
                <c:pt idx="207">
                  <c:v>-22.253397353846005</c:v>
                </c:pt>
                <c:pt idx="208">
                  <c:v>-22.266426083412867</c:v>
                </c:pt>
                <c:pt idx="209">
                  <c:v>-22.279171963977969</c:v>
                </c:pt>
                <c:pt idx="210">
                  <c:v>-22.291641029392245</c:v>
                </c:pt>
                <c:pt idx="211">
                  <c:v>-22.303839189436179</c:v>
                </c:pt>
                <c:pt idx="212">
                  <c:v>-22.315772232166911</c:v>
                </c:pt>
                <c:pt idx="213">
                  <c:v>-22.327445826230711</c:v>
                </c:pt>
                <c:pt idx="214">
                  <c:v>-22.338865523139489</c:v>
                </c:pt>
                <c:pt idx="215">
                  <c:v>-22.350036759512864</c:v>
                </c:pt>
                <c:pt idx="216">
                  <c:v>-22.360964859285037</c:v>
                </c:pt>
                <c:pt idx="217">
                  <c:v>-22.37165503587708</c:v>
                </c:pt>
                <c:pt idx="218">
                  <c:v>-22.382112394334328</c:v>
                </c:pt>
                <c:pt idx="219">
                  <c:v>-22.39234193342995</c:v>
                </c:pt>
                <c:pt idx="220">
                  <c:v>-22.402348547733872</c:v>
                </c:pt>
                <c:pt idx="221">
                  <c:v>-22.412137029648086</c:v>
                </c:pt>
                <c:pt idx="222">
                  <c:v>-22.421712071408312</c:v>
                </c:pt>
                <c:pt idx="223">
                  <c:v>-22.43107826705215</c:v>
                </c:pt>
                <c:pt idx="224">
                  <c:v>-22.440240114354236</c:v>
                </c:pt>
                <c:pt idx="225">
                  <c:v>-22.449202016728677</c:v>
                </c:pt>
                <c:pt idx="226">
                  <c:v>-22.457968285098723</c:v>
                </c:pt>
                <c:pt idx="227">
                  <c:v>-22.466543139734735</c:v>
                </c:pt>
                <c:pt idx="228">
                  <c:v>-22.474930712059859</c:v>
                </c:pt>
                <c:pt idx="229">
                  <c:v>-22.483135046424369</c:v>
                </c:pt>
                <c:pt idx="230">
                  <c:v>-22.49116010184899</c:v>
                </c:pt>
                <c:pt idx="231">
                  <c:v>-22.499009753737131</c:v>
                </c:pt>
                <c:pt idx="232">
                  <c:v>-22.506687795556918</c:v>
                </c:pt>
                <c:pt idx="233">
                  <c:v>-22.514197940492885</c:v>
                </c:pt>
                <c:pt idx="234">
                  <c:v>-22.521543823068193</c:v>
                </c:pt>
                <c:pt idx="235">
                  <c:v>-22.528729000737304</c:v>
                </c:pt>
                <c:pt idx="236">
                  <c:v>-22.535756955449664</c:v>
                </c:pt>
                <c:pt idx="237">
                  <c:v>-22.542631095185005</c:v>
                </c:pt>
                <c:pt idx="238">
                  <c:v>-22.549354755460168</c:v>
                </c:pt>
                <c:pt idx="239">
                  <c:v>-22.555931200808139</c:v>
                </c:pt>
                <c:pt idx="240">
                  <c:v>-22.56236362622975</c:v>
                </c:pt>
                <c:pt idx="241">
                  <c:v>-22.56865515861816</c:v>
                </c:pt>
                <c:pt idx="242">
                  <c:v>-22.574808858156754</c:v>
                </c:pt>
                <c:pt idx="243">
                  <c:v>-22.580827719690717</c:v>
                </c:pt>
                <c:pt idx="244">
                  <c:v>-22.586714674072546</c:v>
                </c:pt>
                <c:pt idx="245">
                  <c:v>-22.592472589482306</c:v>
                </c:pt>
                <c:pt idx="246">
                  <c:v>-22.598104272722566</c:v>
                </c:pt>
                <c:pt idx="247">
                  <c:v>-22.603612470488525</c:v>
                </c:pt>
                <c:pt idx="248">
                  <c:v>-22.608999870613896</c:v>
                </c:pt>
                <c:pt idx="249">
                  <c:v>-22.614269103292781</c:v>
                </c:pt>
                <c:pt idx="250">
                  <c:v>-22.619422742277784</c:v>
                </c:pt>
                <c:pt idx="251">
                  <c:v>-22.624463306055119</c:v>
                </c:pt>
                <c:pt idx="252">
                  <c:v>-22.629393258996597</c:v>
                </c:pt>
                <c:pt idx="253">
                  <c:v>-22.634215012489385</c:v>
                </c:pt>
                <c:pt idx="254">
                  <c:v>-22.638930926043322</c:v>
                </c:pt>
                <c:pt idx="255">
                  <c:v>-22.643543308376959</c:v>
                </c:pt>
                <c:pt idx="256">
                  <c:v>-22.648054418481678</c:v>
                </c:pt>
                <c:pt idx="257">
                  <c:v>-22.652466466665015</c:v>
                </c:pt>
                <c:pt idx="258">
                  <c:v>-22.656781615573617</c:v>
                </c:pt>
                <c:pt idx="259">
                  <c:v>-22.661001981195291</c:v>
                </c:pt>
                <c:pt idx="260">
                  <c:v>-22.665129633841559</c:v>
                </c:pt>
                <c:pt idx="261">
                  <c:v>-22.669166599110341</c:v>
                </c:pt>
                <c:pt idx="262">
                  <c:v>-22.67311485882961</c:v>
                </c:pt>
                <c:pt idx="263">
                  <c:v>-22.676976351981779</c:v>
                </c:pt>
                <c:pt idx="264">
                  <c:v>-22.680752975609785</c:v>
                </c:pt>
                <c:pt idx="265">
                  <c:v>-22.684446585704841</c:v>
                </c:pt>
                <c:pt idx="266">
                  <c:v>-22.688058998076116</c:v>
                </c:pt>
                <c:pt idx="267">
                  <c:v>-22.691591989202934</c:v>
                </c:pt>
                <c:pt idx="268">
                  <c:v>-22.695047297069713</c:v>
                </c:pt>
                <c:pt idx="269">
                  <c:v>-22.698426621983796</c:v>
                </c:pt>
                <c:pt idx="270">
                  <c:v>-22.701731627376731</c:v>
                </c:pt>
                <c:pt idx="271">
                  <c:v>-22.704963940589067</c:v>
                </c:pt>
                <c:pt idx="272">
                  <c:v>-22.708125153639422</c:v>
                </c:pt>
                <c:pt idx="273">
                  <c:v>-22.711216823977217</c:v>
                </c:pt>
                <c:pt idx="274">
                  <c:v>-22.714240475220567</c:v>
                </c:pt>
                <c:pt idx="275">
                  <c:v>-22.717197597878609</c:v>
                </c:pt>
                <c:pt idx="276">
                  <c:v>-22.72008965005918</c:v>
                </c:pt>
                <c:pt idx="277">
                  <c:v>-22.722918058161611</c:v>
                </c:pt>
                <c:pt idx="278">
                  <c:v>-22.725684217555536</c:v>
                </c:pt>
                <c:pt idx="279">
                  <c:v>-22.728389493245526</c:v>
                </c:pt>
                <c:pt idx="280">
                  <c:v>-22.731035220521683</c:v>
                </c:pt>
                <c:pt idx="281">
                  <c:v>-22.733622705597277</c:v>
                </c:pt>
                <c:pt idx="282">
                  <c:v>-22.736153226232499</c:v>
                </c:pt>
                <c:pt idx="283">
                  <c:v>-22.738628032345773</c:v>
                </c:pt>
                <c:pt idx="284">
                  <c:v>-22.741048346611976</c:v>
                </c:pt>
                <c:pt idx="285">
                  <c:v>-22.743415365048321</c:v>
                </c:pt>
                <c:pt idx="286">
                  <c:v>-22.74573025758778</c:v>
                </c:pt>
                <c:pt idx="287">
                  <c:v>-22.747994168640993</c:v>
                </c:pt>
                <c:pt idx="288">
                  <c:v>-22.750208217645753</c:v>
                </c:pt>
                <c:pt idx="289">
                  <c:v>-22.752373499605493</c:v>
                </c:pt>
                <c:pt idx="290">
                  <c:v>-22.754491085616053</c:v>
                </c:pt>
                <c:pt idx="291">
                  <c:v>-22.756562023381861</c:v>
                </c:pt>
                <c:pt idx="292">
                  <c:v>-22.758587337720623</c:v>
                </c:pt>
                <c:pt idx="293">
                  <c:v>-22.760568031057829</c:v>
                </c:pt>
                <c:pt idx="294">
                  <c:v>-22.76250508391076</c:v>
                </c:pt>
                <c:pt idx="295">
                  <c:v>-22.764399455362071</c:v>
                </c:pt>
                <c:pt idx="296">
                  <c:v>-22.766252083523533</c:v>
                </c:pt>
                <c:pt idx="297">
                  <c:v>-22.768063885989967</c:v>
                </c:pt>
                <c:pt idx="298">
                  <c:v>-22.769835760283314</c:v>
                </c:pt>
                <c:pt idx="299">
                  <c:v>-22.771568584287689</c:v>
                </c:pt>
                <c:pt idx="300">
                  <c:v>-22.773263216674803</c:v>
                </c:pt>
                <c:pt idx="301">
                  <c:v>-22.774920497320679</c:v>
                </c:pt>
                <c:pt idx="302">
                  <c:v>-22.776541247713158</c:v>
                </c:pt>
                <c:pt idx="303">
                  <c:v>-22.778126271351088</c:v>
                </c:pt>
                <c:pt idx="304">
                  <c:v>-22.779676354134686</c:v>
                </c:pt>
                <c:pt idx="305">
                  <c:v>-22.781192264747851</c:v>
                </c:pt>
                <c:pt idx="306">
                  <c:v>-22.782674755032076</c:v>
                </c:pt>
                <c:pt idx="307">
                  <c:v>-22.784124560352598</c:v>
                </c:pt>
                <c:pt idx="308">
                  <c:v>-22.785542399956512</c:v>
                </c:pt>
                <c:pt idx="309">
                  <c:v>-22.786928977323402</c:v>
                </c:pt>
                <c:pt idx="310">
                  <c:v>-22.788284980508326</c:v>
                </c:pt>
                <c:pt idx="311">
                  <c:v>-22.789611082477521</c:v>
                </c:pt>
                <c:pt idx="312">
                  <c:v>-22.790907941437002</c:v>
                </c:pt>
                <c:pt idx="313">
                  <c:v>-22.79217620115385</c:v>
                </c:pt>
                <c:pt idx="314">
                  <c:v>-22.793416491270911</c:v>
                </c:pt>
                <c:pt idx="315">
                  <c:v>-22.794629427614474</c:v>
                </c:pt>
                <c:pt idx="316">
                  <c:v>-22.795815612495574</c:v>
                </c:pt>
                <c:pt idx="317">
                  <c:v>-22.796975635004593</c:v>
                </c:pt>
                <c:pt idx="318">
                  <c:v>-22.7981100712997</c:v>
                </c:pt>
                <c:pt idx="319">
                  <c:v>-22.799219484888933</c:v>
                </c:pt>
                <c:pt idx="320">
                  <c:v>-22.800304426906273</c:v>
                </c:pt>
                <c:pt idx="321">
                  <c:v>-22.801365436381861</c:v>
                </c:pt>
                <c:pt idx="322">
                  <c:v>-22.802403040506146</c:v>
                </c:pt>
                <c:pt idx="323">
                  <c:v>-22.803417754888638</c:v>
                </c:pt>
                <c:pt idx="324">
                  <c:v>-22.804410083810733</c:v>
                </c:pt>
                <c:pt idx="325">
                  <c:v>-22.805380520473449</c:v>
                </c:pt>
                <c:pt idx="326">
                  <c:v>-22.806329547239375</c:v>
                </c:pt>
                <c:pt idx="327">
                  <c:v>-22.807257635869906</c:v>
                </c:pt>
                <c:pt idx="328">
                  <c:v>-22.808165247756861</c:v>
                </c:pt>
                <c:pt idx="329">
                  <c:v>-22.809052834149309</c:v>
                </c:pt>
                <c:pt idx="330">
                  <c:v>-22.809920836375596</c:v>
                </c:pt>
                <c:pt idx="331">
                  <c:v>-22.810769686060272</c:v>
                </c:pt>
                <c:pt idx="332">
                  <c:v>-22.81159980533652</c:v>
                </c:pt>
                <c:pt idx="333">
                  <c:v>-22.812411607054077</c:v>
                </c:pt>
                <c:pt idx="334">
                  <c:v>-22.813205494982252</c:v>
                </c:pt>
                <c:pt idx="335">
                  <c:v>-22.813981864008952</c:v>
                </c:pt>
                <c:pt idx="336">
                  <c:v>-22.814741100335294</c:v>
                </c:pt>
                <c:pt idx="337">
                  <c:v>-22.815483581665571</c:v>
                </c:pt>
                <c:pt idx="338">
                  <c:v>-22.816209677393886</c:v>
                </c:pt>
                <c:pt idx="339">
                  <c:v>-22.816919748785967</c:v>
                </c:pt>
                <c:pt idx="340">
                  <c:v>-22.817614149157475</c:v>
                </c:pt>
                <c:pt idx="341">
                  <c:v>-22.818293224048219</c:v>
                </c:pt>
                <c:pt idx="342">
                  <c:v>-22.818957311392779</c:v>
                </c:pt>
                <c:pt idx="343">
                  <c:v>-22.819606741687124</c:v>
                </c:pt>
                <c:pt idx="344">
                  <c:v>-22.820241838151968</c:v>
                </c:pt>
                <c:pt idx="345">
                  <c:v>-22.820862916892228</c:v>
                </c:pt>
                <c:pt idx="346">
                  <c:v>-22.821470287053245</c:v>
                </c:pt>
                <c:pt idx="347">
                  <c:v>-22.82206425097343</c:v>
                </c:pt>
                <c:pt idx="348">
                  <c:v>-22.82264510433377</c:v>
                </c:pt>
                <c:pt idx="349">
                  <c:v>-22.82321313630381</c:v>
                </c:pt>
                <c:pt idx="350">
                  <c:v>-22.823768629684817</c:v>
                </c:pt>
                <c:pt idx="351">
                  <c:v>-22.824311861049399</c:v>
                </c:pt>
                <c:pt idx="352">
                  <c:v>-22.824843100878432</c:v>
                </c:pt>
                <c:pt idx="353">
                  <c:v>-22.825362613694729</c:v>
                </c:pt>
                <c:pt idx="354">
                  <c:v>-22.825870658194074</c:v>
                </c:pt>
                <c:pt idx="355">
                  <c:v>-22.826367487373133</c:v>
                </c:pt>
                <c:pt idx="356">
                  <c:v>-22.826853348654609</c:v>
                </c:pt>
                <c:pt idx="357">
                  <c:v>-22.827328484009858</c:v>
                </c:pt>
                <c:pt idx="358">
                  <c:v>-22.827793130078685</c:v>
                </c:pt>
                <c:pt idx="359">
                  <c:v>-22.828247518286325</c:v>
                </c:pt>
                <c:pt idx="360">
                  <c:v>-22.828691874958317</c:v>
                </c:pt>
                <c:pt idx="361">
                  <c:v>-22.82912642143252</c:v>
                </c:pt>
                <c:pt idx="362">
                  <c:v>-22.829551374168723</c:v>
                </c:pt>
                <c:pt idx="363">
                  <c:v>-22.829966944855961</c:v>
                </c:pt>
                <c:pt idx="364">
                  <c:v>-22.830373340517436</c:v>
                </c:pt>
                <c:pt idx="365">
                  <c:v>-22.830770763613014</c:v>
                </c:pt>
                <c:pt idx="366">
                  <c:v>-22.83115941213989</c:v>
                </c:pt>
                <c:pt idx="367">
                  <c:v>-22.831539479730363</c:v>
                </c:pt>
                <c:pt idx="368">
                  <c:v>-22.831911155748159</c:v>
                </c:pt>
                <c:pt idx="369">
                  <c:v>-22.832274625382237</c:v>
                </c:pt>
                <c:pt idx="370">
                  <c:v>-22.832630069738578</c:v>
                </c:pt>
                <c:pt idx="371">
                  <c:v>-22.83297766593024</c:v>
                </c:pt>
                <c:pt idx="372">
                  <c:v>-22.833317587164938</c:v>
                </c:pt>
                <c:pt idx="373">
                  <c:v>-22.833650002831295</c:v>
                </c:pt>
                <c:pt idx="374">
                  <c:v>-22.833975078582693</c:v>
                </c:pt>
                <c:pt idx="375">
                  <c:v>-22.834292976419558</c:v>
                </c:pt>
                <c:pt idx="376">
                  <c:v>-22.834603854769796</c:v>
                </c:pt>
                <c:pt idx="377">
                  <c:v>-22.834907868567463</c:v>
                </c:pt>
                <c:pt idx="378">
                  <c:v>-22.835205169329676</c:v>
                </c:pt>
                <c:pt idx="379">
                  <c:v>-22.835495905231692</c:v>
                </c:pt>
                <c:pt idx="380">
                  <c:v>-22.835780221180851</c:v>
                </c:pt>
                <c:pt idx="381">
                  <c:v>-22.836058258888151</c:v>
                </c:pt>
                <c:pt idx="382">
                  <c:v>-22.836330156938924</c:v>
                </c:pt>
              </c:numCache>
            </c:numRef>
          </c:yVal>
          <c:smooth val="0"/>
        </c:ser>
        <c:ser>
          <c:idx val="1"/>
          <c:order val="3"/>
          <c:tx>
            <c:strRef>
              <c:f>'Heatbed simulator'!$T$48</c:f>
              <c:strCache>
                <c:ptCount val="1"/>
                <c:pt idx="0">
                  <c:v>Top Ploss Conv</c:v>
                </c:pt>
              </c:strCache>
            </c:strRef>
          </c:tx>
          <c:marker>
            <c:symbol val="none"/>
          </c:marker>
          <c:xVal>
            <c:numRef>
              <c:f>'Heatbed simulator'!$B$50:$B$432</c:f>
              <c:numCache>
                <c:formatCode>General</c:formatCode>
                <c:ptCount val="383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'Heatbed simulator'!$T$50:$T$432</c:f>
              <c:numCache>
                <c:formatCode>0.00</c:formatCode>
                <c:ptCount val="383"/>
                <c:pt idx="0">
                  <c:v>0</c:v>
                </c:pt>
                <c:pt idx="1">
                  <c:v>-0.10810520796390082</c:v>
                </c:pt>
                <c:pt idx="2">
                  <c:v>-0.13755971612438594</c:v>
                </c:pt>
                <c:pt idx="3">
                  <c:v>-0.16849549555555771</c:v>
                </c:pt>
                <c:pt idx="4">
                  <c:v>-0.20083744676496953</c:v>
                </c:pt>
                <c:pt idx="5">
                  <c:v>-0.23444219493322496</c:v>
                </c:pt>
                <c:pt idx="6">
                  <c:v>-0.26919707801851966</c:v>
                </c:pt>
                <c:pt idx="7">
                  <c:v>-0.30500794363458816</c:v>
                </c:pt>
                <c:pt idx="8">
                  <c:v>-0.34179465405068921</c:v>
                </c:pt>
                <c:pt idx="9">
                  <c:v>-0.37948795112615535</c:v>
                </c:pt>
                <c:pt idx="10">
                  <c:v>-0.41802721731153347</c:v>
                </c:pt>
                <c:pt idx="11">
                  <c:v>-0.45735882927818255</c:v>
                </c:pt>
                <c:pt idx="12">
                  <c:v>-0.49743491745035279</c:v>
                </c:pt>
                <c:pt idx="13">
                  <c:v>-0.53821241174275214</c:v>
                </c:pt>
                <c:pt idx="14">
                  <c:v>-0.57965229418626585</c:v>
                </c:pt>
                <c:pt idx="15">
                  <c:v>-0.62171900436198158</c:v>
                </c:pt>
                <c:pt idx="16">
                  <c:v>-0.66437995984636755</c:v>
                </c:pt>
                <c:pt idx="17">
                  <c:v>-0.70760516467050794</c:v>
                </c:pt>
                <c:pt idx="18">
                  <c:v>-0.75136688613624514</c:v>
                </c:pt>
                <c:pt idx="19">
                  <c:v>-0.79563938542926971</c:v>
                </c:pt>
                <c:pt idx="20">
                  <c:v>-0.84039869107774168</c:v>
                </c:pt>
                <c:pt idx="21">
                  <c:v>-0.8856224069043318</c:v>
                </c:pt>
                <c:pt idx="22">
                  <c:v>-0.93128954802138508</c:v>
                </c:pt>
                <c:pt idx="23">
                  <c:v>-0.97738039983033376</c:v>
                </c:pt>
                <c:pt idx="24">
                  <c:v>-1.02387639604763</c:v>
                </c:pt>
                <c:pt idx="25">
                  <c:v>-1.0707600125867867</c:v>
                </c:pt>
                <c:pt idx="26">
                  <c:v>-1.1180146747470967</c:v>
                </c:pt>
                <c:pt idx="27">
                  <c:v>-1.1656246756420257</c:v>
                </c:pt>
                <c:pt idx="28">
                  <c:v>-1.2135751041787013</c:v>
                </c:pt>
                <c:pt idx="29">
                  <c:v>-1.2618517811991676</c:v>
                </c:pt>
                <c:pt idx="30">
                  <c:v>-1.5092648274415101</c:v>
                </c:pt>
                <c:pt idx="31">
                  <c:v>-1.7641385206959181</c:v>
                </c:pt>
                <c:pt idx="32">
                  <c:v>-2.0242873305234421</c:v>
                </c:pt>
                <c:pt idx="33">
                  <c:v>-2.2886907462692823</c:v>
                </c:pt>
                <c:pt idx="34">
                  <c:v>-2.5564802143850041</c:v>
                </c:pt>
                <c:pt idx="35">
                  <c:v>-2.8269118906992206</c:v>
                </c:pt>
                <c:pt idx="36">
                  <c:v>-3.0993415456930649</c:v>
                </c:pt>
                <c:pt idx="37">
                  <c:v>-3.3732062078013536</c:v>
                </c:pt>
                <c:pt idx="38">
                  <c:v>-3.6480103300721924</c:v>
                </c:pt>
                <c:pt idx="39">
                  <c:v>-3.9233151261416435</c:v>
                </c:pt>
                <c:pt idx="40">
                  <c:v>-4.1987301870904705</c:v>
                </c:pt>
                <c:pt idx="41">
                  <c:v>-4.4739067783639221</c:v>
                </c:pt>
                <c:pt idx="42">
                  <c:v>-4.7485323995020643</c:v>
                </c:pt>
                <c:pt idx="43">
                  <c:v>-5.0223263101102322</c:v>
                </c:pt>
                <c:pt idx="44">
                  <c:v>-5.295035806923277</c:v>
                </c:pt>
                <c:pt idx="45">
                  <c:v>-5.5664330930261379</c:v>
                </c:pt>
                <c:pt idx="46">
                  <c:v>-5.8363126198949802</c:v>
                </c:pt>
                <c:pt idx="47">
                  <c:v>-6.1044888113385065</c:v>
                </c:pt>
                <c:pt idx="48">
                  <c:v>-6.3707940991461296</c:v>
                </c:pt>
                <c:pt idx="49">
                  <c:v>-6.6350772155964224</c:v>
                </c:pt>
                <c:pt idx="50">
                  <c:v>-6.8972016994971659</c:v>
                </c:pt>
                <c:pt idx="51">
                  <c:v>-7.1570445811810641</c:v>
                </c:pt>
                <c:pt idx="52">
                  <c:v>-7.4144952186086233</c:v>
                </c:pt>
                <c:pt idx="53">
                  <c:v>-7.6694542619550967</c:v>
                </c:pt>
                <c:pt idx="54">
                  <c:v>-7.9218327281568479</c:v>
                </c:pt>
                <c:pt idx="55">
                  <c:v>-8.171551170135821</c:v>
                </c:pt>
                <c:pt idx="56">
                  <c:v>-8.4185389280091236</c:v>
                </c:pt>
                <c:pt idx="57">
                  <c:v>-8.662733451672457</c:v>
                </c:pt>
                <c:pt idx="58">
                  <c:v>-8.9040796858327305</c:v>
                </c:pt>
                <c:pt idx="59">
                  <c:v>-9.1425295099404842</c:v>
                </c:pt>
                <c:pt idx="60">
                  <c:v>-9.3780412266025159</c:v>
                </c:pt>
                <c:pt idx="61">
                  <c:v>-9.6105790929870079</c:v>
                </c:pt>
                <c:pt idx="62">
                  <c:v>-9.8401128905085926</c:v>
                </c:pt>
                <c:pt idx="63">
                  <c:v>-10.066617528727072</c:v>
                </c:pt>
                <c:pt idx="64">
                  <c:v>-10.290072679936248</c:v>
                </c:pt>
                <c:pt idx="65">
                  <c:v>-10.510462441377136</c:v>
                </c:pt>
                <c:pt idx="66">
                  <c:v>-10.727775022397079</c:v>
                </c:pt>
                <c:pt idx="67">
                  <c:v>-10.94200245420615</c:v>
                </c:pt>
                <c:pt idx="68">
                  <c:v>-11.153140320163914</c:v>
                </c:pt>
                <c:pt idx="69">
                  <c:v>-11.361187504770927</c:v>
                </c:pt>
                <c:pt idx="70">
                  <c:v>-11.566145959747255</c:v>
                </c:pt>
                <c:pt idx="71">
                  <c:v>-11.768020485759978</c:v>
                </c:pt>
                <c:pt idx="72">
                  <c:v>-11.966818528516889</c:v>
                </c:pt>
                <c:pt idx="73">
                  <c:v>-12.162549988079318</c:v>
                </c:pt>
                <c:pt idx="74">
                  <c:v>-12.355227040364856</c:v>
                </c:pt>
                <c:pt idx="75">
                  <c:v>-12.544863969913918</c:v>
                </c:pt>
                <c:pt idx="76">
                  <c:v>-12.731477013084948</c:v>
                </c:pt>
                <c:pt idx="77">
                  <c:v>-12.915084210922828</c:v>
                </c:pt>
                <c:pt idx="78">
                  <c:v>-13.095705271015166</c:v>
                </c:pt>
                <c:pt idx="79">
                  <c:v>-13.273361437713886</c:v>
                </c:pt>
                <c:pt idx="80">
                  <c:v>-13.448075370154447</c:v>
                </c:pt>
                <c:pt idx="81">
                  <c:v>-13.619871027554334</c:v>
                </c:pt>
                <c:pt idx="82">
                  <c:v>-13.78877356131634</c:v>
                </c:pt>
                <c:pt idx="83">
                  <c:v>-13.954809213501232</c:v>
                </c:pt>
                <c:pt idx="84">
                  <c:v>-14.118005221269589</c:v>
                </c:pt>
                <c:pt idx="85">
                  <c:v>-14.278389726924122</c:v>
                </c:pt>
                <c:pt idx="86">
                  <c:v>-14.435991693211994</c:v>
                </c:pt>
                <c:pt idx="87">
                  <c:v>-14.590840823572691</c:v>
                </c:pt>
                <c:pt idx="88">
                  <c:v>-14.742967487039538</c:v>
                </c:pt>
                <c:pt idx="89">
                  <c:v>-14.892402647524456</c:v>
                </c:pt>
                <c:pt idx="90">
                  <c:v>-15.039177797234215</c:v>
                </c:pt>
                <c:pt idx="91">
                  <c:v>-15.183324893984121</c:v>
                </c:pt>
                <c:pt idx="92">
                  <c:v>-15.324876302190386</c:v>
                </c:pt>
                <c:pt idx="93">
                  <c:v>-15.463864737337426</c:v>
                </c:pt>
                <c:pt idx="94">
                  <c:v>-15.600323213729066</c:v>
                </c:pt>
                <c:pt idx="95">
                  <c:v>-15.734284995344892</c:v>
                </c:pt>
                <c:pt idx="96">
                  <c:v>-15.865783549634363</c:v>
                </c:pt>
                <c:pt idx="97">
                  <c:v>-15.994852504090963</c:v>
                </c:pt>
                <c:pt idx="98">
                  <c:v>-16.121525605458945</c:v>
                </c:pt>
                <c:pt idx="99">
                  <c:v>-16.245836681432934</c:v>
                </c:pt>
                <c:pt idx="100">
                  <c:v>-16.36781960471982</c:v>
                </c:pt>
                <c:pt idx="101">
                  <c:v>-16.487508259338735</c:v>
                </c:pt>
                <c:pt idx="102">
                  <c:v>-16.604936509043089</c:v>
                </c:pt>
                <c:pt idx="103">
                  <c:v>-16.720138167753806</c:v>
                </c:pt>
                <c:pt idx="104">
                  <c:v>-16.83314697189995</c:v>
                </c:pt>
                <c:pt idx="105">
                  <c:v>-16.943996554568276</c:v>
                </c:pt>
                <c:pt idx="106">
                  <c:v>-17.052720421367766</c:v>
                </c:pt>
                <c:pt idx="107">
                  <c:v>-17.159351927921605</c:v>
                </c:pt>
                <c:pt idx="108">
                  <c:v>-17.263924258901955</c:v>
                </c:pt>
                <c:pt idx="109">
                  <c:v>-17.366470408528691</c:v>
                </c:pt>
                <c:pt idx="110">
                  <c:v>-17.467023162456066</c:v>
                </c:pt>
                <c:pt idx="111">
                  <c:v>-17.565615080976254</c:v>
                </c:pt>
                <c:pt idx="112">
                  <c:v>-17.662278483471134</c:v>
                </c:pt>
                <c:pt idx="113">
                  <c:v>-17.75704543404823</c:v>
                </c:pt>
                <c:pt idx="114">
                  <c:v>-17.849947728298744</c:v>
                </c:pt>
                <c:pt idx="115">
                  <c:v>-17.941016881119786</c:v>
                </c:pt>
                <c:pt idx="116">
                  <c:v>-18.030284115544688</c:v>
                </c:pt>
                <c:pt idx="117">
                  <c:v>-18.117780352528857</c:v>
                </c:pt>
                <c:pt idx="118">
                  <c:v>-18.203536201640631</c:v>
                </c:pt>
                <c:pt idx="119">
                  <c:v>-18.287581952609049</c:v>
                </c:pt>
                <c:pt idx="120">
                  <c:v>-18.369947567683361</c:v>
                </c:pt>
                <c:pt idx="121">
                  <c:v>-18.450662674760054</c:v>
                </c:pt>
                <c:pt idx="122">
                  <c:v>-18.529756561236802</c:v>
                </c:pt>
                <c:pt idx="123">
                  <c:v>-18.607258168553237</c:v>
                </c:pt>
                <c:pt idx="124">
                  <c:v>-18.683196087381315</c:v>
                </c:pt>
                <c:pt idx="125">
                  <c:v>-18.757598553429442</c:v>
                </c:pt>
                <c:pt idx="126">
                  <c:v>-18.830493443826068</c:v>
                </c:pt>
                <c:pt idx="127">
                  <c:v>-18.90190827405052</c:v>
                </c:pt>
                <c:pt idx="128">
                  <c:v>-18.971870195379779</c:v>
                </c:pt>
                <c:pt idx="129">
                  <c:v>-19.040405992822187</c:v>
                </c:pt>
                <c:pt idx="130">
                  <c:v>-19.10754208350944</c:v>
                </c:pt>
                <c:pt idx="131">
                  <c:v>-19.173304515520414</c:v>
                </c:pt>
                <c:pt idx="132">
                  <c:v>-19.237718967111306</c:v>
                </c:pt>
                <c:pt idx="133">
                  <c:v>-19.300810746327759</c:v>
                </c:pt>
                <c:pt idx="134">
                  <c:v>-19.36260479097567</c:v>
                </c:pt>
                <c:pt idx="135">
                  <c:v>-19.423125668928922</c:v>
                </c:pt>
                <c:pt idx="136">
                  <c:v>-19.482397578752966</c:v>
                </c:pt>
                <c:pt idx="137">
                  <c:v>-19.540444350624149</c:v>
                </c:pt>
                <c:pt idx="138">
                  <c:v>-19.597289447525913</c:v>
                </c:pt>
                <c:pt idx="139">
                  <c:v>-19.6529559667038</c:v>
                </c:pt>
                <c:pt idx="140">
                  <c:v>-19.707466641361865</c:v>
                </c:pt>
                <c:pt idx="141">
                  <c:v>-19.760843842584393</c:v>
                </c:pt>
                <c:pt idx="142">
                  <c:v>-19.813109581467113</c:v>
                </c:pt>
                <c:pt idx="143">
                  <c:v>-19.864285511443139</c:v>
                </c:pt>
                <c:pt idx="144">
                  <c:v>-19.914392930789667</c:v>
                </c:pt>
                <c:pt idx="145">
                  <c:v>-19.963452785302113</c:v>
                </c:pt>
                <c:pt idx="146">
                  <c:v>-20.011485671122497</c:v>
                </c:pt>
                <c:pt idx="147">
                  <c:v>-20.0585118377108</c:v>
                </c:pt>
                <c:pt idx="148">
                  <c:v>-20.104551190947149</c:v>
                </c:pt>
                <c:pt idx="149">
                  <c:v>-20.149623296354154</c:v>
                </c:pt>
                <c:pt idx="150">
                  <c:v>-20.193747382429358</c:v>
                </c:pt>
                <c:pt idx="151">
                  <c:v>-20.236942344077534</c:v>
                </c:pt>
                <c:pt idx="152">
                  <c:v>-20.279226746134032</c:v>
                </c:pt>
                <c:pt idx="153">
                  <c:v>-20.320618826969923</c:v>
                </c:pt>
                <c:pt idx="154">
                  <c:v>-20.361136502170989</c:v>
                </c:pt>
                <c:pt idx="155">
                  <c:v>-20.400797368282539</c:v>
                </c:pt>
                <c:pt idx="156">
                  <c:v>-20.439618706612457</c:v>
                </c:pt>
                <c:pt idx="157">
                  <c:v>-20.477617487085649</c:v>
                </c:pt>
                <c:pt idx="158">
                  <c:v>-20.514810372143042</c:v>
                </c:pt>
                <c:pt idx="159">
                  <c:v>-20.551213720679083</c:v>
                </c:pt>
                <c:pt idx="160">
                  <c:v>-20.586843592011267</c:v>
                </c:pt>
                <c:pt idx="161">
                  <c:v>-20.62171574987687</c:v>
                </c:pt>
                <c:pt idx="162">
                  <c:v>-20.655845666450773</c:v>
                </c:pt>
                <c:pt idx="163">
                  <c:v>-20.689248526379899</c:v>
                </c:pt>
                <c:pt idx="164">
                  <c:v>-20.721939230829623</c:v>
                </c:pt>
                <c:pt idx="165">
                  <c:v>-20.753932401537163</c:v>
                </c:pt>
                <c:pt idx="166">
                  <c:v>-20.785242384868546</c:v>
                </c:pt>
                <c:pt idx="167">
                  <c:v>-20.815883255874684</c:v>
                </c:pt>
                <c:pt idx="168">
                  <c:v>-20.845868822343121</c:v>
                </c:pt>
                <c:pt idx="169">
                  <c:v>-20.875212628842121</c:v>
                </c:pt>
                <c:pt idx="170">
                  <c:v>-20.90392796075356</c:v>
                </c:pt>
                <c:pt idx="171">
                  <c:v>-20.932027848292037</c:v>
                </c:pt>
                <c:pt idx="172">
                  <c:v>-20.95952507050702</c:v>
                </c:pt>
                <c:pt idx="173">
                  <c:v>-20.986432159265711</c:v>
                </c:pt>
                <c:pt idx="174">
                  <c:v>-21.012761403213855</c:v>
                </c:pt>
                <c:pt idx="175">
                  <c:v>-21.038524851712673</c:v>
                </c:pt>
                <c:pt idx="176">
                  <c:v>-21.063734318749361</c:v>
                </c:pt>
                <c:pt idx="177">
                  <c:v>-21.088401386819424</c:v>
                </c:pt>
                <c:pt idx="178">
                  <c:v>-21.11253741077924</c:v>
                </c:pt>
                <c:pt idx="179">
                  <c:v>-21.136153521666643</c:v>
                </c:pt>
                <c:pt idx="180">
                  <c:v>-21.159260630488493</c:v>
                </c:pt>
                <c:pt idx="181">
                  <c:v>-21.181869431973734</c:v>
                </c:pt>
                <c:pt idx="182">
                  <c:v>-21.203990408290299</c:v>
                </c:pt>
                <c:pt idx="183">
                  <c:v>-21.225633832725265</c:v>
                </c:pt>
                <c:pt idx="184">
                  <c:v>-21.246809773326579</c:v>
                </c:pt>
                <c:pt idx="185">
                  <c:v>-21.267528096505934</c:v>
                </c:pt>
                <c:pt idx="186">
                  <c:v>-21.287798470601398</c:v>
                </c:pt>
                <c:pt idx="187">
                  <c:v>-21.307630369399611</c:v>
                </c:pt>
                <c:pt idx="188">
                  <c:v>-21.327033075616285</c:v>
                </c:pt>
                <c:pt idx="189">
                  <c:v>-21.34601568433461</c:v>
                </c:pt>
                <c:pt idx="190">
                  <c:v>-21.364587106401316</c:v>
                </c:pt>
                <c:pt idx="191">
                  <c:v>-21.382756071779422</c:v>
                </c:pt>
                <c:pt idx="192">
                  <c:v>-21.400531132857555</c:v>
                </c:pt>
                <c:pt idx="193">
                  <c:v>-21.41792066771557</c:v>
                </c:pt>
                <c:pt idx="194">
                  <c:v>-21.43493288334604</c:v>
                </c:pt>
                <c:pt idx="195">
                  <c:v>-21.451575818831468</c:v>
                </c:pt>
                <c:pt idx="196">
                  <c:v>-21.467857348477082</c:v>
                </c:pt>
                <c:pt idx="197">
                  <c:v>-21.483785184898984</c:v>
                </c:pt>
                <c:pt idx="198">
                  <c:v>-21.499366882067864</c:v>
                </c:pt>
                <c:pt idx="199">
                  <c:v>-21.514609838307987</c:v>
                </c:pt>
                <c:pt idx="200">
                  <c:v>-21.529521299251471</c:v>
                </c:pt>
                <c:pt idx="201">
                  <c:v>-21.544108360748332</c:v>
                </c:pt>
                <c:pt idx="202">
                  <c:v>-21.558377971731783</c:v>
                </c:pt>
                <c:pt idx="203">
                  <c:v>-21.572336937039488</c:v>
                </c:pt>
                <c:pt idx="204">
                  <c:v>-21.585991920190512</c:v>
                </c:pt>
                <c:pt idx="205">
                  <c:v>-21.599349446118495</c:v>
                </c:pt>
                <c:pt idx="206">
                  <c:v>-21.61241590386107</c:v>
                </c:pt>
                <c:pt idx="207">
                  <c:v>-21.625197549205822</c:v>
                </c:pt>
                <c:pt idx="208">
                  <c:v>-21.637700507293154</c:v>
                </c:pt>
                <c:pt idx="209">
                  <c:v>-21.649930775176273</c:v>
                </c:pt>
                <c:pt idx="210">
                  <c:v>-21.661894224338603</c:v>
                </c:pt>
                <c:pt idx="211">
                  <c:v>-21.673596603169063</c:v>
                </c:pt>
                <c:pt idx="212">
                  <c:v>-21.685043539395526</c:v>
                </c:pt>
                <c:pt idx="213">
                  <c:v>-21.696240542476691</c:v>
                </c:pt>
                <c:pt idx="214">
                  <c:v>-21.707193005953091</c:v>
                </c:pt>
                <c:pt idx="215">
                  <c:v>-21.717906209757281</c:v>
                </c:pt>
                <c:pt idx="216">
                  <c:v>-21.728385322483838</c:v>
                </c:pt>
                <c:pt idx="217">
                  <c:v>-21.738635403619501</c:v>
                </c:pt>
                <c:pt idx="218">
                  <c:v>-21.748661405734097</c:v>
                </c:pt>
                <c:pt idx="219">
                  <c:v>-21.758468176632146</c:v>
                </c:pt>
                <c:pt idx="220">
                  <c:v>-21.76806046146654</c:v>
                </c:pt>
                <c:pt idx="221">
                  <c:v>-21.777442904813693</c:v>
                </c:pt>
                <c:pt idx="222">
                  <c:v>-21.786620052711374</c:v>
                </c:pt>
                <c:pt idx="223">
                  <c:v>-21.795596354659612</c:v>
                </c:pt>
                <c:pt idx="224">
                  <c:v>-21.804376165584582</c:v>
                </c:pt>
                <c:pt idx="225">
                  <c:v>-21.812963747766805</c:v>
                </c:pt>
                <c:pt idx="226">
                  <c:v>-21.821363272733493</c:v>
                </c:pt>
                <c:pt idx="227">
                  <c:v>-21.829578823115778</c:v>
                </c:pt>
                <c:pt idx="228">
                  <c:v>-21.837614394471323</c:v>
                </c:pt>
                <c:pt idx="229">
                  <c:v>-21.84547389707275</c:v>
                </c:pt>
                <c:pt idx="230">
                  <c:v>-21.853161157662448</c:v>
                </c:pt>
                <c:pt idx="231">
                  <c:v>-21.860679921174057</c:v>
                </c:pt>
                <c:pt idx="232">
                  <c:v>-21.868033852421544</c:v>
                </c:pt>
                <c:pt idx="233">
                  <c:v>-21.875226537755793</c:v>
                </c:pt>
                <c:pt idx="234">
                  <c:v>-21.882261486689618</c:v>
                </c:pt>
                <c:pt idx="235">
                  <c:v>-21.889142133491656</c:v>
                </c:pt>
                <c:pt idx="236">
                  <c:v>-21.895871838749397</c:v>
                </c:pt>
                <c:pt idx="237">
                  <c:v>-21.902453890901981</c:v>
                </c:pt>
                <c:pt idx="238">
                  <c:v>-21.908891507743384</c:v>
                </c:pt>
                <c:pt idx="239">
                  <c:v>-21.915187837896113</c:v>
                </c:pt>
                <c:pt idx="240">
                  <c:v>-21.921345962256371</c:v>
                </c:pt>
                <c:pt idx="241">
                  <c:v>-21.927368895410559</c:v>
                </c:pt>
                <c:pt idx="242">
                  <c:v>-21.933259587024253</c:v>
                </c:pt>
                <c:pt idx="243">
                  <c:v>-21.939020923203653</c:v>
                </c:pt>
                <c:pt idx="244">
                  <c:v>-21.944655727829979</c:v>
                </c:pt>
                <c:pt idx="245">
                  <c:v>-21.950166763867628</c:v>
                </c:pt>
                <c:pt idx="246">
                  <c:v>-21.955556734646237</c:v>
                </c:pt>
                <c:pt idx="247">
                  <c:v>-21.960828285117163</c:v>
                </c:pt>
                <c:pt idx="248">
                  <c:v>-21.965984003084767</c:v>
                </c:pt>
                <c:pt idx="249">
                  <c:v>-21.971026420413214</c:v>
                </c:pt>
                <c:pt idx="250">
                  <c:v>-21.975958014208867</c:v>
                </c:pt>
                <c:pt idx="251">
                  <c:v>-21.980781207978946</c:v>
                </c:pt>
                <c:pt idx="252">
                  <c:v>-21.985498372766855</c:v>
                </c:pt>
                <c:pt idx="253">
                  <c:v>-21.990111828264347</c:v>
                </c:pt>
                <c:pt idx="254">
                  <c:v>-21.994623843901458</c:v>
                </c:pt>
                <c:pt idx="255">
                  <c:v>-21.999036639913978</c:v>
                </c:pt>
                <c:pt idx="256">
                  <c:v>-22.003352388389427</c:v>
                </c:pt>
                <c:pt idx="257">
                  <c:v>-22.007573214291593</c:v>
                </c:pt>
                <c:pt idx="258">
                  <c:v>-22.011701196464109</c:v>
                </c:pt>
                <c:pt idx="259">
                  <c:v>-22.015738368613636</c:v>
                </c:pt>
                <c:pt idx="260">
                  <c:v>-22.019686720272674</c:v>
                </c:pt>
                <c:pt idx="261">
                  <c:v>-22.023548197742738</c:v>
                </c:pt>
                <c:pt idx="262">
                  <c:v>-22.027324705018078</c:v>
                </c:pt>
                <c:pt idx="263">
                  <c:v>-22.031018104690318</c:v>
                </c:pt>
                <c:pt idx="264">
                  <c:v>-22.034630218834415</c:v>
                </c:pt>
                <c:pt idx="265">
                  <c:v>-22.038162829876377</c:v>
                </c:pt>
                <c:pt idx="266">
                  <c:v>-22.041617681442954</c:v>
                </c:pt>
                <c:pt idx="267">
                  <c:v>-22.04499647919361</c:v>
                </c:pt>
                <c:pt idx="268">
                  <c:v>-22.048300891635304</c:v>
                </c:pt>
                <c:pt idx="269">
                  <c:v>-22.051532550920324</c:v>
                </c:pt>
                <c:pt idx="270">
                  <c:v>-22.054693053627442</c:v>
                </c:pt>
                <c:pt idx="271">
                  <c:v>-22.057783961526791</c:v>
                </c:pt>
                <c:pt idx="272">
                  <c:v>-22.060806802328717</c:v>
                </c:pt>
                <c:pt idx="273">
                  <c:v>-22.063763070417021</c:v>
                </c:pt>
                <c:pt idx="274">
                  <c:v>-22.066654227566818</c:v>
                </c:pt>
                <c:pt idx="275">
                  <c:v>-22.069481703647302</c:v>
                </c:pt>
                <c:pt idx="276">
                  <c:v>-22.072246897309817</c:v>
                </c:pt>
                <c:pt idx="277">
                  <c:v>-22.074951176661404</c:v>
                </c:pt>
                <c:pt idx="278">
                  <c:v>-22.077595879924136</c:v>
                </c:pt>
                <c:pt idx="279">
                  <c:v>-22.080182316080649</c:v>
                </c:pt>
                <c:pt idx="280">
                  <c:v>-22.082711765506033</c:v>
                </c:pt>
                <c:pt idx="281">
                  <c:v>-22.085185480586318</c:v>
                </c:pt>
                <c:pt idx="282">
                  <c:v>-22.087604686323846</c:v>
                </c:pt>
                <c:pt idx="283">
                  <c:v>-22.089970580930054</c:v>
                </c:pt>
                <c:pt idx="284">
                  <c:v>-22.092284336405374</c:v>
                </c:pt>
                <c:pt idx="285">
                  <c:v>-22.094547099107093</c:v>
                </c:pt>
                <c:pt idx="286">
                  <c:v>-22.09675999030507</c:v>
                </c:pt>
                <c:pt idx="287">
                  <c:v>-22.098924106725615</c:v>
                </c:pt>
                <c:pt idx="288">
                  <c:v>-22.101040521083831</c:v>
                </c:pt>
                <c:pt idx="289">
                  <c:v>-22.103110282604586</c:v>
                </c:pt>
                <c:pt idx="290">
                  <c:v>-22.105134417532533</c:v>
                </c:pt>
                <c:pt idx="291">
                  <c:v>-22.107113929631009</c:v>
                </c:pt>
                <c:pt idx="292">
                  <c:v>-22.109049800670508</c:v>
                </c:pt>
                <c:pt idx="293">
                  <c:v>-22.110942990906644</c:v>
                </c:pt>
                <c:pt idx="294">
                  <c:v>-22.112794439547795</c:v>
                </c:pt>
                <c:pt idx="295">
                  <c:v>-22.114605065212967</c:v>
                </c:pt>
                <c:pt idx="296">
                  <c:v>-22.116375766379676</c:v>
                </c:pt>
                <c:pt idx="297">
                  <c:v>-22.118107421822263</c:v>
                </c:pt>
                <c:pt idx="298">
                  <c:v>-22.119800891040896</c:v>
                </c:pt>
                <c:pt idx="299">
                  <c:v>-22.121457014681297</c:v>
                </c:pt>
                <c:pt idx="300">
                  <c:v>-22.123076614945443</c:v>
                </c:pt>
                <c:pt idx="301">
                  <c:v>-22.12466049599356</c:v>
                </c:pt>
                <c:pt idx="302">
                  <c:v>-22.12620944433732</c:v>
                </c:pt>
                <c:pt idx="303">
                  <c:v>-22.127724229224757</c:v>
                </c:pt>
                <c:pt idx="304">
                  <c:v>-22.129205603016622</c:v>
                </c:pt>
                <c:pt idx="305">
                  <c:v>-22.13065430155509</c:v>
                </c:pt>
                <c:pt idx="306">
                  <c:v>-22.13207104452399</c:v>
                </c:pt>
                <c:pt idx="307">
                  <c:v>-22.133456535801667</c:v>
                </c:pt>
                <c:pt idx="308">
                  <c:v>-22.134811463806084</c:v>
                </c:pt>
                <c:pt idx="309">
                  <c:v>-22.136136501832453</c:v>
                </c:pt>
                <c:pt idx="310">
                  <c:v>-22.137432308383612</c:v>
                </c:pt>
                <c:pt idx="311">
                  <c:v>-22.138699527493326</c:v>
                </c:pt>
                <c:pt idx="312">
                  <c:v>-22.139938789042468</c:v>
                </c:pt>
                <c:pt idx="313">
                  <c:v>-22.14115070906843</c:v>
                </c:pt>
                <c:pt idx="314">
                  <c:v>-22.142335890067859</c:v>
                </c:pt>
                <c:pt idx="315">
                  <c:v>-22.143494921292916</c:v>
                </c:pt>
                <c:pt idx="316">
                  <c:v>-22.144628379040856</c:v>
                </c:pt>
                <c:pt idx="317">
                  <c:v>-22.145736826937647</c:v>
                </c:pt>
                <c:pt idx="318">
                  <c:v>-22.146820816215172</c:v>
                </c:pt>
                <c:pt idx="319">
                  <c:v>-22.147880885982701</c:v>
                </c:pt>
                <c:pt idx="320">
                  <c:v>-22.148917563492162</c:v>
                </c:pt>
                <c:pt idx="321">
                  <c:v>-22.149931364397961</c:v>
                </c:pt>
                <c:pt idx="322">
                  <c:v>-22.150922793010878</c:v>
                </c:pt>
                <c:pt idx="323">
                  <c:v>-22.151892342546702</c:v>
                </c:pt>
                <c:pt idx="324">
                  <c:v>-22.152840495369226</c:v>
                </c:pt>
                <c:pt idx="325">
                  <c:v>-22.153767723228231</c:v>
                </c:pt>
                <c:pt idx="326">
                  <c:v>-22.154674487491956</c:v>
                </c:pt>
                <c:pt idx="327">
                  <c:v>-22.155561239374919</c:v>
                </c:pt>
                <c:pt idx="328">
                  <c:v>-22.156428420160342</c:v>
                </c:pt>
                <c:pt idx="329">
                  <c:v>-22.157276461418135</c:v>
                </c:pt>
                <c:pt idx="330">
                  <c:v>-22.158105785217838</c:v>
                </c:pt>
                <c:pt idx="331">
                  <c:v>-22.158916804337061</c:v>
                </c:pt>
                <c:pt idx="332">
                  <c:v>-22.159709922465414</c:v>
                </c:pt>
                <c:pt idx="333">
                  <c:v>-22.160485534403922</c:v>
                </c:pt>
                <c:pt idx="334">
                  <c:v>-22.161244026260032</c:v>
                </c:pt>
                <c:pt idx="335">
                  <c:v>-22.161985775638588</c:v>
                </c:pt>
                <c:pt idx="336">
                  <c:v>-22.162711151828347</c:v>
                </c:pt>
                <c:pt idx="337">
                  <c:v>-22.163420515984697</c:v>
                </c:pt>
                <c:pt idx="338">
                  <c:v>-22.164114221308196</c:v>
                </c:pt>
                <c:pt idx="339">
                  <c:v>-22.164792613219301</c:v>
                </c:pt>
                <c:pt idx="340">
                  <c:v>-22.16545602952932</c:v>
                </c:pt>
                <c:pt idx="341">
                  <c:v>-22.166104800607453</c:v>
                </c:pt>
                <c:pt idx="342">
                  <c:v>-22.166739249544474</c:v>
                </c:pt>
                <c:pt idx="343">
                  <c:v>-22.167359692312431</c:v>
                </c:pt>
                <c:pt idx="344">
                  <c:v>-22.167966437921333</c:v>
                </c:pt>
                <c:pt idx="345">
                  <c:v>-22.168559788572065</c:v>
                </c:pt>
                <c:pt idx="346">
                  <c:v>-22.169140039806013</c:v>
                </c:pt>
                <c:pt idx="347">
                  <c:v>-22.169707480651493</c:v>
                </c:pt>
                <c:pt idx="348">
                  <c:v>-22.170262393767082</c:v>
                </c:pt>
                <c:pt idx="349">
                  <c:v>-22.17080505558145</c:v>
                </c:pt>
                <c:pt idx="350">
                  <c:v>-22.171335736430549</c:v>
                </c:pt>
                <c:pt idx="351">
                  <c:v>-22.171854700691476</c:v>
                </c:pt>
                <c:pt idx="352">
                  <c:v>-22.172362206913679</c:v>
                </c:pt>
                <c:pt idx="353">
                  <c:v>-22.172858507947019</c:v>
                </c:pt>
                <c:pt idx="354">
                  <c:v>-22.173343851067219</c:v>
                </c:pt>
                <c:pt idx="355">
                  <c:v>-22.173818478098482</c:v>
                </c:pt>
                <c:pt idx="356">
                  <c:v>-22.174282625533497</c:v>
                </c:pt>
                <c:pt idx="357">
                  <c:v>-22.174736524650687</c:v>
                </c:pt>
                <c:pt idx="358">
                  <c:v>-22.17518040162896</c:v>
                </c:pt>
                <c:pt idx="359">
                  <c:v>-22.175614477660005</c:v>
                </c:pt>
                <c:pt idx="360">
                  <c:v>-22.176038969058066</c:v>
                </c:pt>
                <c:pt idx="361">
                  <c:v>-22.176454087367187</c:v>
                </c:pt>
                <c:pt idx="362">
                  <c:v>-22.176860039466394</c:v>
                </c:pt>
                <c:pt idx="363">
                  <c:v>-22.17725702767224</c:v>
                </c:pt>
                <c:pt idx="364">
                  <c:v>-22.177645249839426</c:v>
                </c:pt>
                <c:pt idx="365">
                  <c:v>-22.178024899458862</c:v>
                </c:pt>
                <c:pt idx="366">
                  <c:v>-22.17839616575392</c:v>
                </c:pt>
                <c:pt idx="367">
                  <c:v>-22.178759233774301</c:v>
                </c:pt>
                <c:pt idx="368">
                  <c:v>-22.179114284488055</c:v>
                </c:pt>
                <c:pt idx="369">
                  <c:v>-22.179461494871365</c:v>
                </c:pt>
                <c:pt idx="370">
                  <c:v>-22.179801037996622</c:v>
                </c:pt>
                <c:pt idx="371">
                  <c:v>-22.180133083118221</c:v>
                </c:pt>
                <c:pt idx="372">
                  <c:v>-22.180457795756904</c:v>
                </c:pt>
                <c:pt idx="373">
                  <c:v>-22.180775337781789</c:v>
                </c:pt>
                <c:pt idx="374">
                  <c:v>-22.181085867490989</c:v>
                </c:pt>
                <c:pt idx="375">
                  <c:v>-22.181389539690205</c:v>
                </c:pt>
                <c:pt idx="376">
                  <c:v>-22.181686505769736</c:v>
                </c:pt>
                <c:pt idx="377">
                  <c:v>-22.181976913779661</c:v>
                </c:pt>
                <c:pt idx="378">
                  <c:v>-22.18226090850354</c:v>
                </c:pt>
                <c:pt idx="379">
                  <c:v>-22.182538631530324</c:v>
                </c:pt>
                <c:pt idx="380">
                  <c:v>-22.182810221324853</c:v>
                </c:pt>
                <c:pt idx="381">
                  <c:v>-22.183075813296583</c:v>
                </c:pt>
                <c:pt idx="382">
                  <c:v>-22.183335539867045</c:v>
                </c:pt>
              </c:numCache>
            </c:numRef>
          </c:yVal>
          <c:smooth val="0"/>
        </c:ser>
        <c:ser>
          <c:idx val="2"/>
          <c:order val="4"/>
          <c:tx>
            <c:strRef>
              <c:f>'Heatbed simulator'!$Y$48</c:f>
              <c:strCache>
                <c:ptCount val="1"/>
                <c:pt idx="0">
                  <c:v>Bottom Ploss Conv</c:v>
                </c:pt>
              </c:strCache>
            </c:strRef>
          </c:tx>
          <c:marker>
            <c:symbol val="none"/>
          </c:marker>
          <c:xVal>
            <c:numRef>
              <c:f>'Heatbed simulator'!$B$50:$B$432</c:f>
              <c:numCache>
                <c:formatCode>General</c:formatCode>
                <c:ptCount val="383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'Heatbed simulator'!$Y$50:$Y$432</c:f>
              <c:numCache>
                <c:formatCode>0.00</c:formatCode>
                <c:ptCount val="383"/>
                <c:pt idx="0">
                  <c:v>0</c:v>
                </c:pt>
                <c:pt idx="1">
                  <c:v>0</c:v>
                </c:pt>
                <c:pt idx="2">
                  <c:v>-0.1220390361130899</c:v>
                </c:pt>
                <c:pt idx="3">
                  <c:v>-0.14406842565471908</c:v>
                </c:pt>
                <c:pt idx="4">
                  <c:v>-0.17268292608022459</c:v>
                </c:pt>
                <c:pt idx="5">
                  <c:v>-0.20192922023860196</c:v>
                </c:pt>
                <c:pt idx="6">
                  <c:v>-0.23177522138304268</c:v>
                </c:pt>
                <c:pt idx="7">
                  <c:v>-0.26215202320963549</c:v>
                </c:pt>
                <c:pt idx="8">
                  <c:v>-0.29300357724516113</c:v>
                </c:pt>
                <c:pt idx="9">
                  <c:v>-0.32428299851811648</c:v>
                </c:pt>
                <c:pt idx="10">
                  <c:v>-0.35595041116232418</c:v>
                </c:pt>
                <c:pt idx="11">
                  <c:v>-0.38797142845765126</c:v>
                </c:pt>
                <c:pt idx="12">
                  <c:v>-0.42031604996754007</c:v>
                </c:pt>
                <c:pt idx="13">
                  <c:v>-0.45295784065107525</c:v>
                </c:pt>
                <c:pt idx="14">
                  <c:v>-0.48587330645831428</c:v>
                </c:pt>
                <c:pt idx="15">
                  <c:v>-0.51904141041175589</c:v>
                </c:pt>
                <c:pt idx="16">
                  <c:v>-0.55244319140082387</c:v>
                </c:pt>
                <c:pt idx="17">
                  <c:v>-0.58606145955066835</c:v>
                </c:pt>
                <c:pt idx="18">
                  <c:v>-0.619880549668272</c:v>
                </c:pt>
                <c:pt idx="19">
                  <c:v>-0.65388611941505448</c:v>
                </c:pt>
                <c:pt idx="20">
                  <c:v>-0.68806498239836811</c:v>
                </c:pt>
                <c:pt idx="21">
                  <c:v>-0.72240496886244876</c:v>
                </c:pt>
                <c:pt idx="22">
                  <c:v>-0.75689480843796153</c:v>
                </c:pt>
                <c:pt idx="23">
                  <c:v>-0.79152403070118038</c:v>
                </c:pt>
                <c:pt idx="24">
                  <c:v>-0.82628288024593521</c:v>
                </c:pt>
                <c:pt idx="25">
                  <c:v>-0.86116224368257754</c:v>
                </c:pt>
                <c:pt idx="26">
                  <c:v>-0.89615358651580646</c:v>
                </c:pt>
                <c:pt idx="27">
                  <c:v>-0.93124889826415436</c:v>
                </c:pt>
                <c:pt idx="28">
                  <c:v>-0.96644064450138245</c:v>
                </c:pt>
                <c:pt idx="29">
                  <c:v>-1.0017217247476045</c:v>
                </c:pt>
                <c:pt idx="30">
                  <c:v>-1.0370854353327135</c:v>
                </c:pt>
                <c:pt idx="31">
                  <c:v>-1.2179254938394759</c:v>
                </c:pt>
                <c:pt idx="32">
                  <c:v>-1.398900867799254</c:v>
                </c:pt>
                <c:pt idx="33">
                  <c:v>-1.5806115638421248</c:v>
                </c:pt>
                <c:pt idx="34">
                  <c:v>-1.7626020164412093</c:v>
                </c:pt>
                <c:pt idx="35">
                  <c:v>-1.9445069300279421</c:v>
                </c:pt>
                <c:pt idx="36">
                  <c:v>-2.1260220746690992</c:v>
                </c:pt>
                <c:pt idx="37">
                  <c:v>-2.3068911695235834</c:v>
                </c:pt>
                <c:pt idx="38">
                  <c:v>-2.4868963479081696</c:v>
                </c:pt>
                <c:pt idx="39">
                  <c:v>-2.6658510790183505</c:v>
                </c:pt>
                <c:pt idx="40">
                  <c:v>-2.8435947869220253</c:v>
                </c:pt>
                <c:pt idx="41">
                  <c:v>-3.0199886758166907</c:v>
                </c:pt>
                <c:pt idx="42">
                  <c:v>-3.194912433456885</c:v>
                </c:pt>
                <c:pt idx="43">
                  <c:v>-3.3682615874259114</c:v>
                </c:pt>
                <c:pt idx="44">
                  <c:v>-3.5399453557559393</c:v>
                </c:pt>
                <c:pt idx="45">
                  <c:v>-3.7098848780359885</c:v>
                </c:pt>
                <c:pt idx="46">
                  <c:v>-3.8780117436686967</c:v>
                </c:pt>
                <c:pt idx="47">
                  <c:v>-4.0442667552488034</c:v>
                </c:pt>
                <c:pt idx="48">
                  <c:v>-4.2085988801993013</c:v>
                </c:pt>
                <c:pt idx="49">
                  <c:v>-4.3709643547729966</c:v>
                </c:pt>
                <c:pt idx="50">
                  <c:v>-4.5313259125886294</c:v>
                </c:pt>
                <c:pt idx="51">
                  <c:v>-4.6896521158769371</c:v>
                </c:pt>
                <c:pt idx="52">
                  <c:v>-4.8459167721440624</c:v>
                </c:pt>
                <c:pt idx="53">
                  <c:v>-5.0000984224196747</c:v>
                </c:pt>
                <c:pt idx="54">
                  <c:v>-5.1521798899273463</c:v>
                </c:pt>
                <c:pt idx="55">
                  <c:v>-5.3021478800955224</c:v>
                </c:pt>
                <c:pt idx="56">
                  <c:v>-5.4499926244645236</c:v>
                </c:pt>
                <c:pt idx="57">
                  <c:v>-5.5957075623435228</c:v>
                </c:pt>
                <c:pt idx="58">
                  <c:v>-5.7392890551100395</c:v>
                </c:pt>
                <c:pt idx="59">
                  <c:v>-5.8807361288810434</c:v>
                </c:pt>
                <c:pt idx="60">
                  <c:v>-6.0200502419637898</c:v>
                </c:pt>
                <c:pt idx="61">
                  <c:v>-6.1572350740485096</c:v>
                </c:pt>
                <c:pt idx="62">
                  <c:v>-6.2922963345607652</c:v>
                </c:pt>
                <c:pt idx="63">
                  <c:v>-6.4252415879674922</c:v>
                </c:pt>
                <c:pt idx="64">
                  <c:v>-6.5560800941434669</c:v>
                </c:pt>
                <c:pt idx="65">
                  <c:v>-6.6848226621661517</c:v>
                </c:pt>
                <c:pt idx="66">
                  <c:v>-6.8114815161261246</c:v>
                </c:pt>
                <c:pt idx="67">
                  <c:v>-6.9360701717248814</c:v>
                </c:pt>
                <c:pt idx="68">
                  <c:v>-7.0586033225885982</c:v>
                </c:pt>
                <c:pt idx="69">
                  <c:v>-7.1790967353592983</c:v>
                </c:pt>
                <c:pt idx="70">
                  <c:v>-7.2975671527386696</c:v>
                </c:pt>
                <c:pt idx="71">
                  <c:v>-7.4140322037570767</c:v>
                </c:pt>
                <c:pt idx="72">
                  <c:v>-7.5285103206241262</c:v>
                </c:pt>
                <c:pt idx="73">
                  <c:v>-7.6410206615894047</c:v>
                </c:pt>
                <c:pt idx="74">
                  <c:v>-7.7515830393047924</c:v>
                </c:pt>
                <c:pt idx="75">
                  <c:v>-7.8602178542339018</c:v>
                </c:pt>
                <c:pt idx="76">
                  <c:v>-7.966946032701939</c:v>
                </c:pt>
                <c:pt idx="77">
                  <c:v>-8.0717889692204601</c:v>
                </c:pt>
                <c:pt idx="78">
                  <c:v>-8.1747684727580729</c:v>
                </c:pt>
                <c:pt idx="79">
                  <c:v>-8.2759067166599074</c:v>
                </c:pt>
                <c:pt idx="80">
                  <c:v>-8.375226191946977</c:v>
                </c:pt>
                <c:pt idx="81">
                  <c:v>-8.4727496637514559</c:v>
                </c:pt>
                <c:pt idx="82">
                  <c:v>-8.5685001306658233</c:v>
                </c:pt>
                <c:pt idx="83">
                  <c:v>-8.6625007868036654</c:v>
                </c:pt>
                <c:pt idx="84">
                  <c:v>-8.754774986387174</c:v>
                </c:pt>
                <c:pt idx="85">
                  <c:v>-8.8453462106920497</c:v>
                </c:pt>
                <c:pt idx="86">
                  <c:v>-8.9342380371946302</c:v>
                </c:pt>
                <c:pt idx="87">
                  <c:v>-9.0214741107781666</c:v>
                </c:pt>
                <c:pt idx="88">
                  <c:v>-9.1070781168669512</c:v>
                </c:pt>
                <c:pt idx="89">
                  <c:v>-9.1910737563666611</c:v>
                </c:pt>
                <c:pt idx="90">
                  <c:v>-9.2734847222987593</c:v>
                </c:pt>
                <c:pt idx="91">
                  <c:v>-9.3543346780248697</c:v>
                </c:pt>
                <c:pt idx="92">
                  <c:v>-9.4336472369646973</c:v>
                </c:pt>
                <c:pt idx="93">
                  <c:v>-9.5114459437177654</c:v>
                </c:pt>
                <c:pt idx="94">
                  <c:v>-9.5877542565055744</c:v>
                </c:pt>
                <c:pt idx="95">
                  <c:v>-9.6625955308563043</c:v>
                </c:pt>
                <c:pt idx="96">
                  <c:v>-9.7359930044595249</c:v>
                </c:pt>
                <c:pt idx="97">
                  <c:v>-9.8079697831230384</c:v>
                </c:pt>
                <c:pt idx="98">
                  <c:v>-9.8785488277682649</c:v>
                </c:pt>
                <c:pt idx="99">
                  <c:v>-9.9477529424047528</c:v>
                </c:pt>
                <c:pt idx="100">
                  <c:v>-10.015604763027978</c:v>
                </c:pt>
                <c:pt idx="101">
                  <c:v>-10.082126747387893</c:v>
                </c:pt>
                <c:pt idx="102">
                  <c:v>-10.147341165579146</c:v>
                </c:pt>
                <c:pt idx="103">
                  <c:v>-10.211270091406378</c:v>
                </c:pt>
                <c:pt idx="104">
                  <c:v>-10.273935394481155</c:v>
                </c:pt>
                <c:pt idx="105">
                  <c:v>-10.335358733009134</c:v>
                </c:pt>
                <c:pt idx="106">
                  <c:v>-10.395561547228821</c:v>
                </c:pt>
                <c:pt idx="107">
                  <c:v>-10.454565053465174</c:v>
                </c:pt>
                <c:pt idx="108">
                  <c:v>-10.512390238763418</c:v>
                </c:pt>
                <c:pt idx="109">
                  <c:v>-10.56905785607035</c:v>
                </c:pt>
                <c:pt idx="110">
                  <c:v>-10.624588419932154</c:v>
                </c:pt>
                <c:pt idx="111">
                  <c:v>-10.67900220267942</c:v>
                </c:pt>
                <c:pt idx="112">
                  <c:v>-10.73231923107164</c:v>
                </c:pt>
                <c:pt idx="113">
                  <c:v>-10.784559283374836</c:v>
                </c:pt>
                <c:pt idx="114">
                  <c:v>-10.835741886847453</c:v>
                </c:pt>
                <c:pt idx="115">
                  <c:v>-10.885886315610879</c:v>
                </c:pt>
                <c:pt idx="116">
                  <c:v>-10.935011588882183</c:v>
                </c:pt>
                <c:pt idx="117">
                  <c:v>-10.983136469547853</c:v>
                </c:pt>
                <c:pt idx="118">
                  <c:v>-11.030279463058262</c:v>
                </c:pt>
                <c:pt idx="119">
                  <c:v>-11.076458816623919</c:v>
                </c:pt>
                <c:pt idx="120">
                  <c:v>-11.121692518695108</c:v>
                </c:pt>
                <c:pt idx="121">
                  <c:v>-11.165998298707775</c:v>
                </c:pt>
                <c:pt idx="122">
                  <c:v>-11.209393627079342</c:v>
                </c:pt>
                <c:pt idx="123">
                  <c:v>-11.251895715438705</c:v>
                </c:pt>
                <c:pt idx="124">
                  <c:v>-11.293521517075838</c:v>
                </c:pt>
                <c:pt idx="125">
                  <c:v>-11.334287727596786</c:v>
                </c:pt>
                <c:pt idx="126">
                  <c:v>-11.374210785770858</c:v>
                </c:pt>
                <c:pt idx="127">
                  <c:v>-11.413306874557248</c:v>
                </c:pt>
                <c:pt idx="128">
                  <c:v>-11.451591922299144</c:v>
                </c:pt>
                <c:pt idx="129">
                  <c:v>-11.489081604073766</c:v>
                </c:pt>
                <c:pt idx="130">
                  <c:v>-11.525791343187656</c:v>
                </c:pt>
                <c:pt idx="131">
                  <c:v>-11.561736312806783</c:v>
                </c:pt>
                <c:pt idx="132">
                  <c:v>-11.596931437711731</c:v>
                </c:pt>
                <c:pt idx="133">
                  <c:v>-11.631391396168675</c:v>
                </c:pt>
                <c:pt idx="134">
                  <c:v>-11.665130621907332</c:v>
                </c:pt>
                <c:pt idx="135">
                  <c:v>-11.698163306197531</c:v>
                </c:pt>
                <c:pt idx="136">
                  <c:v>-11.730503400016403</c:v>
                </c:pt>
                <c:pt idx="137">
                  <c:v>-11.762164616298845</c:v>
                </c:pt>
                <c:pt idx="138">
                  <c:v>-11.793160432263818</c:v>
                </c:pt>
                <c:pt idx="139">
                  <c:v>-11.823504091810047</c:v>
                </c:pt>
                <c:pt idx="140">
                  <c:v>-11.853208607974468</c:v>
                </c:pt>
                <c:pt idx="141">
                  <c:v>-11.882286765447459</c:v>
                </c:pt>
                <c:pt idx="142">
                  <c:v>-11.910751123139024</c:v>
                </c:pt>
                <c:pt idx="143">
                  <c:v>-11.938614016790696</c:v>
                </c:pt>
                <c:pt idx="144">
                  <c:v>-11.965887561627657</c:v>
                </c:pt>
                <c:pt idx="145">
                  <c:v>-11.992583655046536</c:v>
                </c:pt>
                <c:pt idx="146">
                  <c:v>-12.0187139793341</c:v>
                </c:pt>
                <c:pt idx="147">
                  <c:v>-12.044290004412494</c:v>
                </c:pt>
                <c:pt idx="148">
                  <c:v>-12.069322990607095</c:v>
                </c:pt>
                <c:pt idx="149">
                  <c:v>-12.093823991432755</c:v>
                </c:pt>
                <c:pt idx="150">
                  <c:v>-12.117803856395247</c:v>
                </c:pt>
                <c:pt idx="151">
                  <c:v>-12.141273233803943</c:v>
                </c:pt>
                <c:pt idx="152">
                  <c:v>-12.164242573593011</c:v>
                </c:pt>
                <c:pt idx="153">
                  <c:v>-12.18672213014761</c:v>
                </c:pt>
                <c:pt idx="154">
                  <c:v>-12.208721965132559</c:v>
                </c:pt>
                <c:pt idx="155">
                  <c:v>-12.230251950320513</c:v>
                </c:pt>
                <c:pt idx="156">
                  <c:v>-12.251321770417407</c:v>
                </c:pt>
                <c:pt idx="157">
                  <c:v>-12.271940925882433</c:v>
                </c:pt>
                <c:pt idx="158">
                  <c:v>-12.292118735740704</c:v>
                </c:pt>
                <c:pt idx="159">
                  <c:v>-12.311864340386176</c:v>
                </c:pt>
                <c:pt idx="160">
                  <c:v>-12.331186704373204</c:v>
                </c:pt>
                <c:pt idx="161">
                  <c:v>-12.350094619194614</c:v>
                </c:pt>
                <c:pt idx="162">
                  <c:v>-12.368596706044832</c:v>
                </c:pt>
                <c:pt idx="163">
                  <c:v>-12.386701418566396</c:v>
                </c:pt>
                <c:pt idx="164">
                  <c:v>-12.404417045578318</c:v>
                </c:pt>
                <c:pt idx="165">
                  <c:v>-12.421751713785165</c:v>
                </c:pt>
                <c:pt idx="166">
                  <c:v>-12.438713390465297</c:v>
                </c:pt>
                <c:pt idx="167">
                  <c:v>-12.455309886137346</c:v>
                </c:pt>
                <c:pt idx="168">
                  <c:v>-12.471548857203771</c:v>
                </c:pt>
                <c:pt idx="169">
                  <c:v>-12.48743780857048</c:v>
                </c:pt>
                <c:pt idx="170">
                  <c:v>-12.502984096241684</c:v>
                </c:pt>
                <c:pt idx="171">
                  <c:v>-12.5181949298891</c:v>
                </c:pt>
                <c:pt idx="172">
                  <c:v>-12.533077375394795</c:v>
                </c:pt>
                <c:pt idx="173">
                  <c:v>-12.547638357366962</c:v>
                </c:pt>
                <c:pt idx="174">
                  <c:v>-12.561884661628049</c:v>
                </c:pt>
                <c:pt idx="175">
                  <c:v>-12.575822937674641</c:v>
                </c:pt>
                <c:pt idx="176">
                  <c:v>-12.589459701108655</c:v>
                </c:pt>
                <c:pt idx="177">
                  <c:v>-12.602801336039381</c:v>
                </c:pt>
                <c:pt idx="178">
                  <c:v>-12.615854097455983</c:v>
                </c:pt>
                <c:pt idx="179">
                  <c:v>-12.628624113570204</c:v>
                </c:pt>
                <c:pt idx="180">
                  <c:v>-12.641117388128841</c:v>
                </c:pt>
                <c:pt idx="181">
                  <c:v>-12.653339802695919</c:v>
                </c:pt>
                <c:pt idx="182">
                  <c:v>-12.665297118904249</c:v>
                </c:pt>
                <c:pt idx="183">
                  <c:v>-12.676994980676294</c:v>
                </c:pt>
                <c:pt idx="184">
                  <c:v>-12.688438916414116</c:v>
                </c:pt>
                <c:pt idx="185">
                  <c:v>-12.699634341158482</c:v>
                </c:pt>
                <c:pt idx="186">
                  <c:v>-12.710586558716916</c:v>
                </c:pt>
                <c:pt idx="187">
                  <c:v>-12.721300763760807</c:v>
                </c:pt>
                <c:pt idx="188">
                  <c:v>-12.731782043891497</c:v>
                </c:pt>
                <c:pt idx="189">
                  <c:v>-12.74203538167542</c:v>
                </c:pt>
                <c:pt idx="190">
                  <c:v>-12.752065656648346</c:v>
                </c:pt>
                <c:pt idx="191">
                  <c:v>-12.761877647288912</c:v>
                </c:pt>
                <c:pt idx="192">
                  <c:v>-12.771476032961329</c:v>
                </c:pt>
                <c:pt idx="193">
                  <c:v>-12.780865395827671</c:v>
                </c:pt>
                <c:pt idx="194">
                  <c:v>-12.790050222729672</c:v>
                </c:pt>
                <c:pt idx="195">
                  <c:v>-12.799034907040365</c:v>
                </c:pt>
                <c:pt idx="196">
                  <c:v>-12.807823750485641</c:v>
                </c:pt>
                <c:pt idx="197">
                  <c:v>-12.816420964935929</c:v>
                </c:pt>
                <c:pt idx="198">
                  <c:v>-12.824830674168377</c:v>
                </c:pt>
                <c:pt idx="199">
                  <c:v>-12.833056915599579</c:v>
                </c:pt>
                <c:pt idx="200">
                  <c:v>-12.841103641989083</c:v>
                </c:pt>
                <c:pt idx="201">
                  <c:v>-12.848974723114189</c:v>
                </c:pt>
                <c:pt idx="202">
                  <c:v>-12.856673947415965</c:v>
                </c:pt>
                <c:pt idx="203">
                  <c:v>-12.864205023617004</c:v>
                </c:pt>
                <c:pt idx="204">
                  <c:v>-12.871571582311139</c:v>
                </c:pt>
                <c:pt idx="205">
                  <c:v>-12.878777177525304</c:v>
                </c:pt>
                <c:pt idx="206">
                  <c:v>-12.885825288254031</c:v>
                </c:pt>
                <c:pt idx="207">
                  <c:v>-12.892719319966758</c:v>
                </c:pt>
                <c:pt idx="208">
                  <c:v>-12.899462606088246</c:v>
                </c:pt>
                <c:pt idx="209">
                  <c:v>-12.906058409452529</c:v>
                </c:pt>
                <c:pt idx="210">
                  <c:v>-12.912509923730646</c:v>
                </c:pt>
                <c:pt idx="211">
                  <c:v>-12.918820274832493</c:v>
                </c:pt>
                <c:pt idx="212">
                  <c:v>-12.924992522283082</c:v>
                </c:pt>
                <c:pt idx="213">
                  <c:v>-12.931029660573691</c:v>
                </c:pt>
                <c:pt idx="214">
                  <c:v>-12.936934620488026</c:v>
                </c:pt>
                <c:pt idx="215">
                  <c:v>-12.942710270403921</c:v>
                </c:pt>
                <c:pt idx="216">
                  <c:v>-12.948359417570762</c:v>
                </c:pt>
                <c:pt idx="217">
                  <c:v>-12.953884809363117</c:v>
                </c:pt>
                <c:pt idx="218">
                  <c:v>-12.959289134510829</c:v>
                </c:pt>
                <c:pt idx="219">
                  <c:v>-12.964575024305864</c:v>
                </c:pt>
                <c:pt idx="220">
                  <c:v>-12.969745053786401</c:v>
                </c:pt>
                <c:pt idx="221">
                  <c:v>-12.974801742898384</c:v>
                </c:pt>
                <c:pt idx="222">
                  <c:v>-12.979747557634916</c:v>
                </c:pt>
                <c:pt idx="223">
                  <c:v>-12.98458491115384</c:v>
                </c:pt>
                <c:pt idx="224">
                  <c:v>-12.98931616487382</c:v>
                </c:pt>
                <c:pt idx="225">
                  <c:v>-12.993943629549339</c:v>
                </c:pt>
                <c:pt idx="226">
                  <c:v>-12.99846956632476</c:v>
                </c:pt>
                <c:pt idx="227">
                  <c:v>-13.00289618776806</c:v>
                </c:pt>
                <c:pt idx="228">
                  <c:v>-13.007225658884332</c:v>
                </c:pt>
                <c:pt idx="229">
                  <c:v>-13.011460098109477</c:v>
                </c:pt>
                <c:pt idx="230">
                  <c:v>-13.015601578284436</c:v>
                </c:pt>
                <c:pt idx="231">
                  <c:v>-13.019652127610229</c:v>
                </c:pt>
                <c:pt idx="232">
                  <c:v>-13.023613730584204</c:v>
                </c:pt>
                <c:pt idx="233">
                  <c:v>-13.027488328917677</c:v>
                </c:pt>
                <c:pt idx="234">
                  <c:v>-13.031277822435454</c:v>
                </c:pt>
                <c:pt idx="235">
                  <c:v>-13.0349840699574</c:v>
                </c:pt>
                <c:pt idx="236">
                  <c:v>-13.038608890162457</c:v>
                </c:pt>
                <c:pt idx="237">
                  <c:v>-13.042154062435381</c:v>
                </c:pt>
                <c:pt idx="238">
                  <c:v>-13.045621327696502</c:v>
                </c:pt>
                <c:pt idx="239">
                  <c:v>-13.049012389214768</c:v>
                </c:pt>
                <c:pt idx="240">
                  <c:v>-13.052328913404526</c:v>
                </c:pt>
                <c:pt idx="241">
                  <c:v>-13.055572530606106</c:v>
                </c:pt>
                <c:pt idx="242">
                  <c:v>-13.058744835850653</c:v>
                </c:pt>
                <c:pt idx="243">
                  <c:v>-13.061847389609479</c:v>
                </c:pt>
                <c:pt idx="244">
                  <c:v>-13.064881718528188</c:v>
                </c:pt>
                <c:pt idx="245">
                  <c:v>-13.067849316145754</c:v>
                </c:pt>
                <c:pt idx="246">
                  <c:v>-13.070751643599122</c:v>
                </c:pt>
                <c:pt idx="247">
                  <c:v>-13.073590130313224</c:v>
                </c:pt>
                <c:pt idx="248">
                  <c:v>-13.076366174676986</c:v>
                </c:pt>
                <c:pt idx="249">
                  <c:v>-13.079081144705391</c:v>
                </c:pt>
                <c:pt idx="250">
                  <c:v>-13.081736378687992</c:v>
                </c:pt>
                <c:pt idx="251">
                  <c:v>-13.084333185824034</c:v>
                </c:pt>
                <c:pt idx="252">
                  <c:v>-13.086872846844541</c:v>
                </c:pt>
                <c:pt idx="253">
                  <c:v>-13.089356614621448</c:v>
                </c:pt>
                <c:pt idx="254">
                  <c:v>-13.091785714764237</c:v>
                </c:pt>
                <c:pt idx="255">
                  <c:v>-13.094161346204164</c:v>
                </c:pt>
                <c:pt idx="256">
                  <c:v>-13.096484681766372</c:v>
                </c:pt>
                <c:pt idx="257">
                  <c:v>-13.098756868730051</c:v>
                </c:pt>
                <c:pt idx="258">
                  <c:v>-13.100979029377074</c:v>
                </c:pt>
                <c:pt idx="259">
                  <c:v>-13.103152261529077</c:v>
                </c:pt>
                <c:pt idx="260">
                  <c:v>-13.105277639073396</c:v>
                </c:pt>
                <c:pt idx="261">
                  <c:v>-13.107356212477953</c:v>
                </c:pt>
                <c:pt idx="262">
                  <c:v>-13.109389009295452</c:v>
                </c:pt>
                <c:pt idx="263">
                  <c:v>-13.111377034656917</c:v>
                </c:pt>
                <c:pt idx="264">
                  <c:v>-13.113321271754955</c:v>
                </c:pt>
                <c:pt idx="265">
                  <c:v>-13.115222682316828</c:v>
                </c:pt>
                <c:pt idx="266">
                  <c:v>-13.117082207067579</c:v>
                </c:pt>
                <c:pt idx="267">
                  <c:v>-13.118900766183389</c:v>
                </c:pt>
                <c:pt idx="268">
                  <c:v>-13.12067925973547</c:v>
                </c:pt>
                <c:pt idx="269">
                  <c:v>-13.122418568124443</c:v>
                </c:pt>
                <c:pt idx="270">
                  <c:v>-13.124119552505686</c:v>
                </c:pt>
                <c:pt idx="271">
                  <c:v>-13.125783055205584</c:v>
                </c:pt>
                <c:pt idx="272">
                  <c:v>-13.127409900129033</c:v>
                </c:pt>
                <c:pt idx="273">
                  <c:v>-13.129000893158263</c:v>
                </c:pt>
                <c:pt idx="274">
                  <c:v>-13.130556822543253</c:v>
                </c:pt>
                <c:pt idx="275">
                  <c:v>-13.132078459283814</c:v>
                </c:pt>
                <c:pt idx="276">
                  <c:v>-13.133566557503553</c:v>
                </c:pt>
                <c:pt idx="277">
                  <c:v>-13.135021854815962</c:v>
                </c:pt>
                <c:pt idx="278">
                  <c:v>-13.136445072682575</c:v>
                </c:pt>
                <c:pt idx="279">
                  <c:v>-13.137836916763634</c:v>
                </c:pt>
                <c:pt idx="280">
                  <c:v>-13.139198077261202</c:v>
                </c:pt>
                <c:pt idx="281">
                  <c:v>-13.140529229254968</c:v>
                </c:pt>
                <c:pt idx="282">
                  <c:v>-13.141831033030872</c:v>
                </c:pt>
                <c:pt idx="283">
                  <c:v>-13.143104134402749</c:v>
                </c:pt>
                <c:pt idx="284">
                  <c:v>-13.144349165027053</c:v>
                </c:pt>
                <c:pt idx="285">
                  <c:v>-13.145566742710821</c:v>
                </c:pt>
                <c:pt idx="286">
                  <c:v>-13.146757471713128</c:v>
                </c:pt>
                <c:pt idx="287">
                  <c:v>-13.147921943039981</c:v>
                </c:pt>
                <c:pt idx="288">
                  <c:v>-13.149060734732975</c:v>
                </c:pt>
                <c:pt idx="289">
                  <c:v>-13.15017441215168</c:v>
                </c:pt>
                <c:pt idx="290">
                  <c:v>-13.151263528249995</c:v>
                </c:pt>
                <c:pt idx="291">
                  <c:v>-13.152328623846595</c:v>
                </c:pt>
                <c:pt idx="292">
                  <c:v>-13.153370227889482</c:v>
                </c:pt>
                <c:pt idx="293">
                  <c:v>-13.15438885771494</c:v>
                </c:pt>
                <c:pt idx="294">
                  <c:v>-13.155385019300809</c:v>
                </c:pt>
                <c:pt idx="295">
                  <c:v>-13.156359207514411</c:v>
                </c:pt>
                <c:pt idx="296">
                  <c:v>-13.157311906355041</c:v>
                </c:pt>
                <c:pt idx="297">
                  <c:v>-13.15824358919131</c:v>
                </c:pt>
                <c:pt idx="298">
                  <c:v>-13.159154718993261</c:v>
                </c:pt>
                <c:pt idx="299">
                  <c:v>-13.160045748559577</c:v>
                </c:pt>
                <c:pt idx="300">
                  <c:v>-13.160917120739821</c:v>
                </c:pt>
                <c:pt idx="301">
                  <c:v>-13.161769268651918</c:v>
                </c:pt>
                <c:pt idx="302">
                  <c:v>-13.162602615894862</c:v>
                </c:pt>
                <c:pt idx="303">
                  <c:v>-13.163417576756872</c:v>
                </c:pt>
                <c:pt idx="304">
                  <c:v>-13.164214556419097</c:v>
                </c:pt>
                <c:pt idx="305">
                  <c:v>-13.164993951154747</c:v>
                </c:pt>
                <c:pt idx="306">
                  <c:v>-13.165756148524116</c:v>
                </c:pt>
                <c:pt idx="307">
                  <c:v>-13.166501527565158</c:v>
                </c:pt>
                <c:pt idx="308">
                  <c:v>-13.167230458980168</c:v>
                </c:pt>
                <c:pt idx="309">
                  <c:v>-13.167943305318197</c:v>
                </c:pt>
                <c:pt idx="310">
                  <c:v>-13.168640421153654</c:v>
                </c:pt>
                <c:pt idx="311">
                  <c:v>-13.169322153260962</c:v>
                </c:pt>
                <c:pt idx="312">
                  <c:v>-13.169988840785399</c:v>
                </c:pt>
                <c:pt idx="313">
                  <c:v>-13.170640815410385</c:v>
                </c:pt>
                <c:pt idx="314">
                  <c:v>-13.171278401520853</c:v>
                </c:pt>
                <c:pt idx="315">
                  <c:v>-13.171901916363353</c:v>
                </c:pt>
                <c:pt idx="316">
                  <c:v>-13.172511670202494</c:v>
                </c:pt>
                <c:pt idx="317">
                  <c:v>-13.173107966474046</c:v>
                </c:pt>
                <c:pt idx="318">
                  <c:v>-13.173691101934722</c:v>
                </c:pt>
                <c:pt idx="319">
                  <c:v>-13.174261366808627</c:v>
                </c:pt>
                <c:pt idx="320">
                  <c:v>-13.174819044930642</c:v>
                </c:pt>
                <c:pt idx="321">
                  <c:v>-13.175364413886525</c:v>
                </c:pt>
                <c:pt idx="322">
                  <c:v>-13.175897745150111</c:v>
                </c:pt>
                <c:pt idx="323">
                  <c:v>-13.176419304217454</c:v>
                </c:pt>
                <c:pt idx="324">
                  <c:v>-13.176929350737975</c:v>
                </c:pt>
                <c:pt idx="325">
                  <c:v>-13.177428138642895</c:v>
                </c:pt>
                <c:pt idx="326">
                  <c:v>-13.177915916270752</c:v>
                </c:pt>
                <c:pt idx="327">
                  <c:v>-13.178392926490213</c:v>
                </c:pt>
                <c:pt idx="328">
                  <c:v>-13.178859406820219</c:v>
                </c:pt>
                <c:pt idx="329">
                  <c:v>-13.1793155895475</c:v>
                </c:pt>
                <c:pt idx="330">
                  <c:v>-13.1797617018415</c:v>
                </c:pt>
                <c:pt idx="331">
                  <c:v>-13.18019796586681</c:v>
                </c:pt>
                <c:pt idx="332">
                  <c:v>-13.180624598893163</c:v>
                </c:pt>
                <c:pt idx="333">
                  <c:v>-13.181041813402992</c:v>
                </c:pt>
                <c:pt idx="334">
                  <c:v>-13.181449817196633</c:v>
                </c:pt>
                <c:pt idx="335">
                  <c:v>-13.181848813495268</c:v>
                </c:pt>
                <c:pt idx="336">
                  <c:v>-13.182239001041587</c:v>
                </c:pt>
                <c:pt idx="337">
                  <c:v>-13.182620574198241</c:v>
                </c:pt>
                <c:pt idx="338">
                  <c:v>-13.182993723044151</c:v>
                </c:pt>
                <c:pt idx="339">
                  <c:v>-13.183358633468734</c:v>
                </c:pt>
                <c:pt idx="340">
                  <c:v>-13.183715487263994</c:v>
                </c:pt>
                <c:pt idx="341">
                  <c:v>-13.184064462214709</c:v>
                </c:pt>
                <c:pt idx="342">
                  <c:v>-13.184405732186509</c:v>
                </c:pt>
                <c:pt idx="343">
                  <c:v>-13.18473946721215</c:v>
                </c:pt>
                <c:pt idx="344">
                  <c:v>-13.185065833575813</c:v>
                </c:pt>
                <c:pt idx="345">
                  <c:v>-13.185384993895584</c:v>
                </c:pt>
                <c:pt idx="346">
                  <c:v>-13.185697107204138</c:v>
                </c:pt>
                <c:pt idx="347">
                  <c:v>-13.186002329027623</c:v>
                </c:pt>
                <c:pt idx="348">
                  <c:v>-13.186300811462873</c:v>
                </c:pt>
                <c:pt idx="349">
                  <c:v>-13.186592703252838</c:v>
                </c:pt>
                <c:pt idx="350">
                  <c:v>-13.186878149860465</c:v>
                </c:pt>
                <c:pt idx="351">
                  <c:v>-13.187157293540837</c:v>
                </c:pt>
                <c:pt idx="352">
                  <c:v>-13.18743027341187</c:v>
                </c:pt>
                <c:pt idx="353">
                  <c:v>-13.187697225523317</c:v>
                </c:pt>
                <c:pt idx="354">
                  <c:v>-13.1879582829244</c:v>
                </c:pt>
                <c:pt idx="355">
                  <c:v>-13.188213575729804</c:v>
                </c:pt>
                <c:pt idx="356">
                  <c:v>-13.188463231184352</c:v>
                </c:pt>
                <c:pt idx="357">
                  <c:v>-13.188707373726196</c:v>
                </c:pt>
                <c:pt idx="358">
                  <c:v>-13.188946125048655</c:v>
                </c:pt>
                <c:pt idx="359">
                  <c:v>-13.189179604160616</c:v>
                </c:pt>
                <c:pt idx="360">
                  <c:v>-13.18940792744573</c:v>
                </c:pt>
                <c:pt idx="361">
                  <c:v>-13.189631208720204</c:v>
                </c:pt>
                <c:pt idx="362">
                  <c:v>-13.189849559289398</c:v>
                </c:pt>
                <c:pt idx="363">
                  <c:v>-13.190063088003091</c:v>
                </c:pt>
                <c:pt idx="364">
                  <c:v>-13.190271901309654</c:v>
                </c:pt>
                <c:pt idx="365">
                  <c:v>-13.190476103308901</c:v>
                </c:pt>
                <c:pt idx="366">
                  <c:v>-13.19067579580388</c:v>
                </c:pt>
                <c:pt idx="367">
                  <c:v>-13.190871078351462</c:v>
                </c:pt>
                <c:pt idx="368">
                  <c:v>-13.191062048311867</c:v>
                </c:pt>
                <c:pt idx="369">
                  <c:v>-13.191248800897062</c:v>
                </c:pt>
                <c:pt idx="370">
                  <c:v>-13.191431429218097</c:v>
                </c:pt>
                <c:pt idx="371">
                  <c:v>-13.191610024331455</c:v>
                </c:pt>
                <c:pt idx="372">
                  <c:v>-13.191784675284277</c:v>
                </c:pt>
                <c:pt idx="373">
                  <c:v>-13.19195546915871</c:v>
                </c:pt>
                <c:pt idx="374">
                  <c:v>-13.192122491115212</c:v>
                </c:pt>
                <c:pt idx="375">
                  <c:v>-13.192285824434888</c:v>
                </c:pt>
                <c:pt idx="376">
                  <c:v>-13.192445550560951</c:v>
                </c:pt>
                <c:pt idx="377">
                  <c:v>-13.192601749139236</c:v>
                </c:pt>
                <c:pt idx="378">
                  <c:v>-13.19275449805785</c:v>
                </c:pt>
                <c:pt idx="379">
                  <c:v>-13.192903873485863</c:v>
                </c:pt>
                <c:pt idx="380">
                  <c:v>-13.193049949911316</c:v>
                </c:pt>
                <c:pt idx="381">
                  <c:v>-13.193192800178169</c:v>
                </c:pt>
                <c:pt idx="382">
                  <c:v>-13.193332495522679</c:v>
                </c:pt>
              </c:numCache>
            </c:numRef>
          </c:yVal>
          <c:smooth val="0"/>
        </c:ser>
        <c:ser>
          <c:idx val="3"/>
          <c:order val="5"/>
          <c:tx>
            <c:strRef>
              <c:f>'Heatbed simulator'!$Z$48</c:f>
              <c:strCache>
                <c:ptCount val="1"/>
                <c:pt idx="0">
                  <c:v>Qsum</c:v>
                </c:pt>
              </c:strCache>
            </c:strRef>
          </c:tx>
          <c:marker>
            <c:symbol val="none"/>
          </c:marker>
          <c:xVal>
            <c:numRef>
              <c:f>'Heatbed simulator'!$B$50:$B$432</c:f>
              <c:numCache>
                <c:formatCode>General</c:formatCode>
                <c:ptCount val="383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'Heatbed simulator'!$Z$50:$Z$432</c:f>
              <c:numCache>
                <c:formatCode>0.00</c:formatCode>
                <c:ptCount val="383"/>
                <c:pt idx="0">
                  <c:v>110.29508196721312</c:v>
                </c:pt>
                <c:pt idx="1">
                  <c:v>109.2327080623165</c:v>
                </c:pt>
                <c:pt idx="2">
                  <c:v>108.56828533688306</c:v>
                </c:pt>
                <c:pt idx="3">
                  <c:v>108.27933095405058</c:v>
                </c:pt>
                <c:pt idx="4">
                  <c:v>107.9701239551389</c:v>
                </c:pt>
                <c:pt idx="5">
                  <c:v>107.65985145756605</c:v>
                </c:pt>
                <c:pt idx="6">
                  <c:v>107.34853443828753</c:v>
                </c:pt>
                <c:pt idx="7">
                  <c:v>107.0363313377687</c:v>
                </c:pt>
                <c:pt idx="8">
                  <c:v>106.72337363601893</c:v>
                </c:pt>
                <c:pt idx="9">
                  <c:v>106.40977349218258</c:v>
                </c:pt>
                <c:pt idx="10">
                  <c:v>106.09562794225037</c:v>
                </c:pt>
                <c:pt idx="11">
                  <c:v>105.78102193619621</c:v>
                </c:pt>
                <c:pt idx="12">
                  <c:v>105.46603058910438</c:v>
                </c:pt>
                <c:pt idx="13">
                  <c:v>105.15072088915501</c:v>
                </c:pt>
                <c:pt idx="14">
                  <c:v>104.83515301956218</c:v>
                </c:pt>
                <c:pt idx="15">
                  <c:v>104.5193813994664</c:v>
                </c:pt>
                <c:pt idx="16">
                  <c:v>104.20345551593513</c:v>
                </c:pt>
                <c:pt idx="17">
                  <c:v>103.88742059785199</c:v>
                </c:pt>
                <c:pt idx="18">
                  <c:v>103.57131816819663</c:v>
                </c:pt>
                <c:pt idx="19">
                  <c:v>103.25518650144485</c:v>
                </c:pt>
                <c:pt idx="20">
                  <c:v>102.93906100598926</c:v>
                </c:pt>
                <c:pt idx="21">
                  <c:v>102.62297454662082</c:v>
                </c:pt>
                <c:pt idx="22">
                  <c:v>102.30695771858957</c:v>
                </c:pt>
                <c:pt idx="23">
                  <c:v>101.99103908217683</c:v>
                </c:pt>
                <c:pt idx="24">
                  <c:v>101.67524536478025</c:v>
                </c:pt>
                <c:pt idx="25">
                  <c:v>101.35960163605856</c:v>
                </c:pt>
                <c:pt idx="26">
                  <c:v>101.04413146056964</c:v>
                </c:pt>
                <c:pt idx="27">
                  <c:v>100.72885703147826</c:v>
                </c:pt>
                <c:pt idx="28">
                  <c:v>100.41379928823952</c:v>
                </c:pt>
                <c:pt idx="29">
                  <c:v>100.09897802063912</c:v>
                </c:pt>
                <c:pt idx="30">
                  <c:v>98.901412214554611</c:v>
                </c:pt>
                <c:pt idx="31">
                  <c:v>97.320409177785862</c:v>
                </c:pt>
                <c:pt idx="32">
                  <c:v>95.751991108215165</c:v>
                </c:pt>
                <c:pt idx="33">
                  <c:v>94.194453665514118</c:v>
                </c:pt>
                <c:pt idx="34">
                  <c:v>92.64897816766063</c:v>
                </c:pt>
                <c:pt idx="35">
                  <c:v>91.116516497063685</c:v>
                </c:pt>
                <c:pt idx="36">
                  <c:v>89.59786246411619</c:v>
                </c:pt>
                <c:pt idx="37">
                  <c:v>88.093682996379599</c:v>
                </c:pt>
                <c:pt idx="38">
                  <c:v>86.60454138541526</c:v>
                </c:pt>
                <c:pt idx="39">
                  <c:v>85.130914905270217</c:v>
                </c:pt>
                <c:pt idx="40">
                  <c:v>83.673208447119109</c:v>
                </c:pt>
                <c:pt idx="41">
                  <c:v>82.231765261477875</c:v>
                </c:pt>
                <c:pt idx="42">
                  <c:v>80.806875554846243</c:v>
                </c:pt>
                <c:pt idx="43">
                  <c:v>79.398783464889618</c:v>
                </c:pt>
                <c:pt idx="44">
                  <c:v>78.007692790119023</c:v>
                </c:pt>
                <c:pt idx="45">
                  <c:v>76.633771748999877</c:v>
                </c:pt>
                <c:pt idx="46">
                  <c:v>75.277156972997147</c:v>
                </c:pt>
                <c:pt idx="47">
                  <c:v>73.937956888003882</c:v>
                </c:pt>
                <c:pt idx="48">
                  <c:v>72.616254602390057</c:v>
                </c:pt>
                <c:pt idx="49">
                  <c:v>71.312110393297601</c:v>
                </c:pt>
                <c:pt idx="50">
                  <c:v>70.025563862974309</c:v>
                </c:pt>
                <c:pt idx="51">
                  <c:v>68.756635821963727</c:v>
                </c:pt>
                <c:pt idx="52">
                  <c:v>67.505329944526451</c:v>
                </c:pt>
                <c:pt idx="53">
                  <c:v>66.271634232833009</c:v>
                </c:pt>
                <c:pt idx="54">
                  <c:v>65.055522319578188</c:v>
                </c:pt>
                <c:pt idx="55">
                  <c:v>63.856954633242772</c:v>
                </c:pt>
                <c:pt idx="56">
                  <c:v>62.675879445925325</c:v>
                </c:pt>
                <c:pt idx="57">
                  <c:v>61.512233820225646</c:v>
                </c:pt>
                <c:pt idx="58">
                  <c:v>60.365944468888053</c:v>
                </c:pt>
                <c:pt idx="59">
                  <c:v>59.236928538667058</c:v>
                </c:pt>
                <c:pt idx="60">
                  <c:v>58.125094328042806</c:v>
                </c:pt>
                <c:pt idx="61">
                  <c:v>57.030341946912351</c:v>
                </c:pt>
                <c:pt idx="62">
                  <c:v>55.952563925140801</c:v>
                </c:pt>
                <c:pt idx="63">
                  <c:v>54.891645775829751</c:v>
                </c:pt>
                <c:pt idx="64">
                  <c:v>53.847466518306433</c:v>
                </c:pt>
                <c:pt idx="65">
                  <c:v>52.819899165119907</c:v>
                </c:pt>
                <c:pt idx="66">
                  <c:v>51.80881117673286</c:v>
                </c:pt>
                <c:pt idx="67">
                  <c:v>50.814064887091988</c:v>
                </c:pt>
                <c:pt idx="68">
                  <c:v>49.835517902832834</c:v>
                </c:pt>
                <c:pt idx="69">
                  <c:v>48.873023478513588</c:v>
                </c:pt>
                <c:pt idx="70">
                  <c:v>47.926430869964719</c:v>
                </c:pt>
                <c:pt idx="71">
                  <c:v>46.995585667579775</c:v>
                </c:pt>
                <c:pt idx="72">
                  <c:v>46.080330111147788</c:v>
                </c:pt>
                <c:pt idx="73">
                  <c:v>45.180503387636705</c:v>
                </c:pt>
                <c:pt idx="74">
                  <c:v>44.2959419131723</c:v>
                </c:pt>
                <c:pt idx="75">
                  <c:v>43.426479600315083</c:v>
                </c:pt>
                <c:pt idx="76">
                  <c:v>42.57194811161601</c:v>
                </c:pt>
                <c:pt idx="77">
                  <c:v>41.73217710032597</c:v>
                </c:pt>
                <c:pt idx="78">
                  <c:v>40.906994439042947</c:v>
                </c:pt>
                <c:pt idx="79">
                  <c:v>40.096226437001505</c:v>
                </c:pt>
                <c:pt idx="80">
                  <c:v>39.299698046640444</c:v>
                </c:pt>
                <c:pt idx="81">
                  <c:v>38.517233060025241</c:v>
                </c:pt>
                <c:pt idx="82">
                  <c:v>37.748654295648763</c:v>
                </c:pt>
                <c:pt idx="83">
                  <c:v>36.993783776089458</c:v>
                </c:pt>
                <c:pt idx="84">
                  <c:v>36.252442896965725</c:v>
                </c:pt>
                <c:pt idx="85">
                  <c:v>35.524452587590424</c:v>
                </c:pt>
                <c:pt idx="86">
                  <c:v>34.809633463699058</c:v>
                </c:pt>
                <c:pt idx="87">
                  <c:v>34.10780597259842</c:v>
                </c:pt>
                <c:pt idx="88">
                  <c:v>33.418790531057823</c:v>
                </c:pt>
                <c:pt idx="89">
                  <c:v>32.742407656245987</c:v>
                </c:pt>
                <c:pt idx="90">
                  <c:v>32.078478089995549</c:v>
                </c:pt>
                <c:pt idx="91">
                  <c:v>31.426822916662417</c:v>
                </c:pt>
                <c:pt idx="92">
                  <c:v>30.78726367483268</c:v>
                </c:pt>
                <c:pt idx="93">
                  <c:v>30.159622463114694</c:v>
                </c:pt>
                <c:pt idx="94">
                  <c:v>29.543722040243892</c:v>
                </c:pt>
                <c:pt idx="95">
                  <c:v>28.939385919716937</c:v>
                </c:pt>
                <c:pt idx="96">
                  <c:v>28.34643845916127</c:v>
                </c:pt>
                <c:pt idx="97">
                  <c:v>27.764704944638193</c:v>
                </c:pt>
                <c:pt idx="98">
                  <c:v>27.194011670069592</c:v>
                </c:pt>
                <c:pt idx="99">
                  <c:v>26.63418601197035</c:v>
                </c:pt>
                <c:pt idx="100">
                  <c:v>26.085056499662549</c:v>
                </c:pt>
                <c:pt idx="101">
                  <c:v>25.546452881140961</c:v>
                </c:pt>
                <c:pt idx="102">
                  <c:v>25.018206184753073</c:v>
                </c:pt>
                <c:pt idx="103">
                  <c:v>24.500148776852058</c:v>
                </c:pt>
                <c:pt idx="104">
                  <c:v>23.992114415576182</c:v>
                </c:pt>
                <c:pt idx="105">
                  <c:v>23.493938300901871</c:v>
                </c:pt>
                <c:pt idx="106">
                  <c:v>23.005457121114915</c:v>
                </c:pt>
                <c:pt idx="107">
                  <c:v>22.52650909583862</c:v>
                </c:pt>
                <c:pt idx="108">
                  <c:v>22.056934015754038</c:v>
                </c:pt>
                <c:pt idx="109">
                  <c:v>21.596573279143229</c:v>
                </c:pt>
                <c:pt idx="110">
                  <c:v>21.145269925383012</c:v>
                </c:pt>
                <c:pt idx="111">
                  <c:v>20.702868665512465</c:v>
                </c:pt>
                <c:pt idx="112">
                  <c:v>20.269215909993783</c:v>
                </c:pt>
                <c:pt idx="113">
                  <c:v>19.844159793783053</c:v>
                </c:pt>
                <c:pt idx="114">
                  <c:v>19.427550198824541</c:v>
                </c:pt>
                <c:pt idx="115">
                  <c:v>19.019238774076452</c:v>
                </c:pt>
                <c:pt idx="116">
                  <c:v>18.619078953176491</c:v>
                </c:pt>
                <c:pt idx="117">
                  <c:v>18.226925969848892</c:v>
                </c:pt>
                <c:pt idx="118">
                  <c:v>17.842636871153914</c:v>
                </c:pt>
                <c:pt idx="119">
                  <c:v>17.466070528677083</c:v>
                </c:pt>
                <c:pt idx="120">
                  <c:v>17.097087647750854</c:v>
                </c:pt>
                <c:pt idx="121">
                  <c:v>16.735550774802633</c:v>
                </c:pt>
                <c:pt idx="122">
                  <c:v>16.381324302914329</c:v>
                </c:pt>
                <c:pt idx="123">
                  <c:v>16.03427447568216</c:v>
                </c:pt>
                <c:pt idx="124">
                  <c:v>15.694269389456966</c:v>
                </c:pt>
                <c:pt idx="125">
                  <c:v>15.361178994047568</c:v>
                </c:pt>
                <c:pt idx="126">
                  <c:v>15.034875091962791</c:v>
                </c:pt>
                <c:pt idx="127">
                  <c:v>14.71523133626861</c:v>
                </c:pt>
                <c:pt idx="128">
                  <c:v>14.402123227132421</c:v>
                </c:pt>
                <c:pt idx="129">
                  <c:v>14.095428107124031</c:v>
                </c:pt>
                <c:pt idx="130">
                  <c:v>13.795025155342142</c:v>
                </c:pt>
                <c:pt idx="131">
                  <c:v>13.500795380430294</c:v>
                </c:pt>
                <c:pt idx="132">
                  <c:v>13.212621612546229</c:v>
                </c:pt>
                <c:pt idx="133">
                  <c:v>12.930388494345012</c:v>
                </c:pt>
                <c:pt idx="134">
                  <c:v>12.653982471034682</c:v>
                </c:pt>
                <c:pt idx="135">
                  <c:v>12.383291779559842</c:v>
                </c:pt>
                <c:pt idx="136">
                  <c:v>12.118206436968862</c:v>
                </c:pt>
                <c:pt idx="137">
                  <c:v>11.85861822801605</c:v>
                </c:pt>
                <c:pt idx="138">
                  <c:v>11.604420692048723</c:v>
                </c:pt>
                <c:pt idx="139">
                  <c:v>11.355509109228112</c:v>
                </c:pt>
                <c:pt idx="140">
                  <c:v>11.111780486130238</c:v>
                </c:pt>
                <c:pt idx="141">
                  <c:v>10.873133540770668</c:v>
                </c:pt>
                <c:pt idx="142">
                  <c:v>10.639468687096832</c:v>
                </c:pt>
                <c:pt idx="143">
                  <c:v>10.41068801898785</c:v>
                </c:pt>
                <c:pt idx="144">
                  <c:v>10.186695293801829</c:v>
                </c:pt>
                <c:pt idx="145">
                  <c:v>9.967395915507657</c:v>
                </c:pt>
                <c:pt idx="146">
                  <c:v>9.7526969174378717</c:v>
                </c:pt>
                <c:pt idx="147">
                  <c:v>9.5425069446960631</c:v>
                </c:pt>
                <c:pt idx="148">
                  <c:v>9.336736236252829</c:v>
                </c:pt>
                <c:pt idx="149">
                  <c:v>9.135296606760873</c:v>
                </c:pt>
                <c:pt idx="150">
                  <c:v>8.9381014281193902</c:v>
                </c:pt>
                <c:pt idx="151">
                  <c:v>8.7450656108169653</c:v>
                </c:pt>
                <c:pt idx="152">
                  <c:v>8.5561055850791519</c:v>
                </c:pt>
                <c:pt idx="153">
                  <c:v>8.3711392818478902</c:v>
                </c:pt>
                <c:pt idx="154">
                  <c:v>8.190086113616756</c:v>
                </c:pt>
                <c:pt idx="155">
                  <c:v>8.012866955145876</c:v>
                </c:pt>
                <c:pt idx="156">
                  <c:v>7.8394041240790298</c:v>
                </c:pt>
                <c:pt idx="157">
                  <c:v>7.6696213614837312</c:v>
                </c:pt>
                <c:pt idx="158">
                  <c:v>7.5034438123350142</c:v>
                </c:pt>
                <c:pt idx="159">
                  <c:v>7.3407980059617088</c:v>
                </c:pt>
                <c:pt idx="160">
                  <c:v>7.1816118364735235</c:v>
                </c:pt>
                <c:pt idx="161">
                  <c:v>7.0258145431857955</c:v>
                </c:pt>
                <c:pt idx="162">
                  <c:v>6.8733366910587339</c:v>
                </c:pt>
                <c:pt idx="163">
                  <c:v>6.7241101511657391</c:v>
                </c:pt>
                <c:pt idx="164">
                  <c:v>6.5780680812056627</c:v>
                </c:pt>
                <c:pt idx="165">
                  <c:v>6.4351449060727912</c:v>
                </c:pt>
                <c:pt idx="166">
                  <c:v>6.2952762984968569</c:v>
                </c:pt>
                <c:pt idx="167">
                  <c:v>6.158399159765672</c:v>
                </c:pt>
                <c:pt idx="168">
                  <c:v>6.0244516005413473</c:v>
                </c:pt>
                <c:pt idx="169">
                  <c:v>5.8933729217809052</c:v>
                </c:pt>
                <c:pt idx="170">
                  <c:v>5.7651035957710466</c:v>
                </c:pt>
                <c:pt idx="171">
                  <c:v>5.6395852472865382</c:v>
                </c:pt>
                <c:pt idx="172">
                  <c:v>5.5167606348808338</c:v>
                </c:pt>
                <c:pt idx="173">
                  <c:v>5.3965736323166116</c:v>
                </c:pt>
                <c:pt idx="174">
                  <c:v>5.2789692101446626</c:v>
                </c:pt>
                <c:pt idx="175">
                  <c:v>5.1638934174366788</c:v>
                </c:pt>
                <c:pt idx="176">
                  <c:v>5.051293363679914</c:v>
                </c:pt>
                <c:pt idx="177">
                  <c:v>4.941117200838292</c:v>
                </c:pt>
                <c:pt idx="178">
                  <c:v>4.8333141055862932</c:v>
                </c:pt>
                <c:pt idx="179">
                  <c:v>4.7278342617200053</c:v>
                </c:pt>
                <c:pt idx="180">
                  <c:v>4.6246288427505426</c:v>
                </c:pt>
                <c:pt idx="181">
                  <c:v>4.5236499946830921</c:v>
                </c:pt>
                <c:pt idx="182">
                  <c:v>4.4248508189866662</c:v>
                </c:pt>
                <c:pt idx="183">
                  <c:v>4.3281853557558101</c:v>
                </c:pt>
                <c:pt idx="184">
                  <c:v>4.2336085670700445</c:v>
                </c:pt>
                <c:pt idx="185">
                  <c:v>4.1410763205508765</c:v>
                </c:pt>
                <c:pt idx="186">
                  <c:v>4.0505453731212455</c:v>
                </c:pt>
                <c:pt idx="187">
                  <c:v>3.9619733549670944</c:v>
                </c:pt>
                <c:pt idx="188">
                  <c:v>3.8753187537051463</c:v>
                </c:pt>
                <c:pt idx="189">
                  <c:v>3.7905408987563991</c:v>
                </c:pt>
                <c:pt idx="190">
                  <c:v>3.7075999459274716</c:v>
                </c:pt>
                <c:pt idx="191">
                  <c:v>3.6264568622009143</c:v>
                </c:pt>
                <c:pt idx="192">
                  <c:v>3.5470734107347663</c:v>
                </c:pt>
                <c:pt idx="193">
                  <c:v>3.4694121360717496</c:v>
                </c:pt>
                <c:pt idx="194">
                  <c:v>3.3934363495591953</c:v>
                </c:pt>
                <c:pt idx="195">
                  <c:v>3.3191101149785887</c:v>
                </c:pt>
                <c:pt idx="196">
                  <c:v>3.2463982343859765</c:v>
                </c:pt>
                <c:pt idx="197">
                  <c:v>3.1752662341619171</c:v>
                </c:pt>
                <c:pt idx="198">
                  <c:v>3.1056803512707223</c:v>
                </c:pt>
                <c:pt idx="199">
                  <c:v>3.0376075197291019</c:v>
                </c:pt>
                <c:pt idx="200">
                  <c:v>2.9710153572826492</c:v>
                </c:pt>
                <c:pt idx="201">
                  <c:v>2.9058721522895326</c:v>
                </c:pt>
                <c:pt idx="202">
                  <c:v>2.8421468508106376</c:v>
                </c:pt>
                <c:pt idx="203">
                  <c:v>2.7798090439048266</c:v>
                </c:pt>
                <c:pt idx="204">
                  <c:v>2.7188289551280302</c:v>
                </c:pt>
                <c:pt idx="205">
                  <c:v>2.6591774282351714</c:v>
                </c:pt>
                <c:pt idx="206">
                  <c:v>2.6008259150826678</c:v>
                </c:pt>
                <c:pt idx="207">
                  <c:v>2.5437464637312743</c:v>
                </c:pt>
                <c:pt idx="208">
                  <c:v>2.487911706746285</c:v>
                </c:pt>
                <c:pt idx="209">
                  <c:v>2.4332948496946596</c:v>
                </c:pt>
                <c:pt idx="210">
                  <c:v>2.3798696598361531</c:v>
                </c:pt>
                <c:pt idx="211">
                  <c:v>2.3276104550074042</c:v>
                </c:pt>
                <c:pt idx="212">
                  <c:v>2.2764920926972305</c:v>
                </c:pt>
                <c:pt idx="213">
                  <c:v>2.2264899593100349</c:v>
                </c:pt>
                <c:pt idx="214">
                  <c:v>2.1775799596171215</c:v>
                </c:pt>
                <c:pt idx="215">
                  <c:v>2.1297385063920089</c:v>
                </c:pt>
                <c:pt idx="216">
                  <c:v>2.0829425102292607</c:v>
                </c:pt>
                <c:pt idx="217">
                  <c:v>2.037169369543502</c:v>
                </c:pt>
                <c:pt idx="218">
                  <c:v>1.9923969607475236</c:v>
                </c:pt>
                <c:pt idx="219">
                  <c:v>1.9486036286062198</c:v>
                </c:pt>
                <c:pt idx="220">
                  <c:v>1.9057681767653314</c:v>
                </c:pt>
                <c:pt idx="221">
                  <c:v>1.8638698584517623</c:v>
                </c:pt>
                <c:pt idx="222">
                  <c:v>1.8228883673437402</c:v>
                </c:pt>
                <c:pt idx="223">
                  <c:v>1.7828038286085448</c:v>
                </c:pt>
                <c:pt idx="224">
                  <c:v>1.7435967901055669</c:v>
                </c:pt>
                <c:pt idx="225">
                  <c:v>1.7052482137521778</c:v>
                </c:pt>
                <c:pt idx="226">
                  <c:v>1.6677394670503798</c:v>
                </c:pt>
                <c:pt idx="227">
                  <c:v>1.6310523147717664</c:v>
                </c:pt>
                <c:pt idx="228">
                  <c:v>1.5951689107989946</c:v>
                </c:pt>
                <c:pt idx="229">
                  <c:v>1.5600717901204781</c:v>
                </c:pt>
                <c:pt idx="230">
                  <c:v>1.5257438609772045</c:v>
                </c:pt>
                <c:pt idx="231">
                  <c:v>1.492168397158661</c:v>
                </c:pt>
                <c:pt idx="232">
                  <c:v>1.4593290304453195</c:v>
                </c:pt>
                <c:pt idx="233">
                  <c:v>1.4272097431970252</c:v>
                </c:pt>
                <c:pt idx="234">
                  <c:v>1.3957948610824626</c:v>
                </c:pt>
                <c:pt idx="235">
                  <c:v>1.3650690459498307</c:v>
                </c:pt>
                <c:pt idx="236">
                  <c:v>1.3350172888353633</c:v>
                </c:pt>
                <c:pt idx="237">
                  <c:v>1.3056249031071783</c:v>
                </c:pt>
                <c:pt idx="238">
                  <c:v>1.2768775177434151</c:v>
                </c:pt>
                <c:pt idx="239">
                  <c:v>1.2487610707411871</c:v>
                </c:pt>
                <c:pt idx="240">
                  <c:v>1.2212618026550572</c:v>
                </c:pt>
                <c:pt idx="241">
                  <c:v>1.194366250262604</c:v>
                </c:pt>
                <c:pt idx="242">
                  <c:v>1.1680612403545112</c:v>
                </c:pt>
                <c:pt idx="243">
                  <c:v>1.1423338836480426</c:v>
                </c:pt>
                <c:pt idx="244">
                  <c:v>1.1171715688208721</c:v>
                </c:pt>
                <c:pt idx="245">
                  <c:v>1.092561956663566</c:v>
                </c:pt>
                <c:pt idx="246">
                  <c:v>1.0684929743486524</c:v>
                </c:pt>
                <c:pt idx="247">
                  <c:v>1.0449528098142551</c:v>
                </c:pt>
                <c:pt idx="248">
                  <c:v>1.0219299062603486</c:v>
                </c:pt>
                <c:pt idx="249">
                  <c:v>0.99941295675529673</c:v>
                </c:pt>
                <c:pt idx="250">
                  <c:v>0.97739089895116038</c:v>
                </c:pt>
                <c:pt idx="251">
                  <c:v>0.95585290990549332</c:v>
                </c:pt>
                <c:pt idx="252">
                  <c:v>0.9347884010078662</c:v>
                </c:pt>
                <c:pt idx="253">
                  <c:v>0.91418701300924354</c:v>
                </c:pt>
                <c:pt idx="254">
                  <c:v>0.89403861115223116</c:v>
                </c:pt>
                <c:pt idx="255">
                  <c:v>0.87433328040039271</c:v>
                </c:pt>
                <c:pt idx="256">
                  <c:v>0.85506132076475616</c:v>
                </c:pt>
                <c:pt idx="257">
                  <c:v>0.83621324272604802</c:v>
                </c:pt>
                <c:pt idx="258">
                  <c:v>0.81777976275011177</c:v>
                </c:pt>
                <c:pt idx="259">
                  <c:v>0.7997517988957501</c:v>
                </c:pt>
                <c:pt idx="260">
                  <c:v>0.78212046651253431</c:v>
                </c:pt>
                <c:pt idx="261">
                  <c:v>0.7648770740270443</c:v>
                </c:pt>
                <c:pt idx="262">
                  <c:v>0.74801311881604704</c:v>
                </c:pt>
                <c:pt idx="263">
                  <c:v>0.73152028316506978</c:v>
                </c:pt>
                <c:pt idx="264">
                  <c:v>0.71539043031000915</c:v>
                </c:pt>
                <c:pt idx="265">
                  <c:v>0.69961560056120042</c:v>
                </c:pt>
                <c:pt idx="266">
                  <c:v>0.68418800750755793</c:v>
                </c:pt>
                <c:pt idx="267">
                  <c:v>0.66910003429966913</c:v>
                </c:pt>
                <c:pt idx="268">
                  <c:v>0.65434423001030417</c:v>
                </c:pt>
                <c:pt idx="269">
                  <c:v>0.63991330607047381</c:v>
                </c:pt>
                <c:pt idx="270">
                  <c:v>0.62580013277997892</c:v>
                </c:pt>
                <c:pt idx="271">
                  <c:v>0.61199773589088835</c:v>
                </c:pt>
                <c:pt idx="272">
                  <c:v>0.59849929326230189</c:v>
                </c:pt>
                <c:pt idx="273">
                  <c:v>0.58529813158538602</c:v>
                </c:pt>
                <c:pt idx="274">
                  <c:v>0.57238772317674425</c:v>
                </c:pt>
                <c:pt idx="275">
                  <c:v>0.55976168283952887</c:v>
                </c:pt>
                <c:pt idx="276">
                  <c:v>0.54741376479000436</c:v>
                </c:pt>
                <c:pt idx="277">
                  <c:v>0.53533785964926928</c:v>
                </c:pt>
                <c:pt idx="278">
                  <c:v>0.52352799149818274</c:v>
                </c:pt>
                <c:pt idx="279">
                  <c:v>0.51197831499402646</c:v>
                </c:pt>
                <c:pt idx="280">
                  <c:v>0.50068311254867481</c:v>
                </c:pt>
                <c:pt idx="281">
                  <c:v>0.48963679156574891</c:v>
                </c:pt>
                <c:pt idx="282">
                  <c:v>0.47883388173702457</c:v>
                </c:pt>
                <c:pt idx="283">
                  <c:v>0.46826903239505846</c:v>
                </c:pt>
                <c:pt idx="284">
                  <c:v>0.45793700992273934</c:v>
                </c:pt>
                <c:pt idx="285">
                  <c:v>0.44783269521758662</c:v>
                </c:pt>
                <c:pt idx="286">
                  <c:v>0.43795108120975179</c:v>
                </c:pt>
                <c:pt idx="287">
                  <c:v>0.42828727043275983</c:v>
                </c:pt>
                <c:pt idx="288">
                  <c:v>0.41883647264615753</c:v>
                </c:pt>
                <c:pt idx="289">
                  <c:v>0.40959400250864952</c:v>
                </c:pt>
                <c:pt idx="290">
                  <c:v>0.40055527730079277</c:v>
                </c:pt>
                <c:pt idx="291">
                  <c:v>0.39171581469622119</c:v>
                </c:pt>
                <c:pt idx="292">
                  <c:v>0.38307123058063652</c:v>
                </c:pt>
                <c:pt idx="293">
                  <c:v>0.37461723691721893</c:v>
                </c:pt>
                <c:pt idx="294">
                  <c:v>0.36634963965766687</c:v>
                </c:pt>
                <c:pt idx="295">
                  <c:v>0.35826433669801894</c:v>
                </c:pt>
                <c:pt idx="296">
                  <c:v>0.35035731587820607</c:v>
                </c:pt>
                <c:pt idx="297">
                  <c:v>0.34262465302435352</c:v>
                </c:pt>
                <c:pt idx="298">
                  <c:v>0.33506251003336374</c:v>
                </c:pt>
                <c:pt idx="299">
                  <c:v>0.32766713299820616</c:v>
                </c:pt>
                <c:pt idx="300">
                  <c:v>0.32043485037373642</c:v>
                </c:pt>
                <c:pt idx="301">
                  <c:v>0.3133620711816274</c:v>
                </c:pt>
                <c:pt idx="302">
                  <c:v>0.30644528325442622</c:v>
                </c:pt>
                <c:pt idx="303">
                  <c:v>0.2996810515166235</c:v>
                </c:pt>
                <c:pt idx="304">
                  <c:v>0.29306601630353413</c:v>
                </c:pt>
                <c:pt idx="305">
                  <c:v>0.28659689171551328</c:v>
                </c:pt>
                <c:pt idx="306">
                  <c:v>0.28027046400860378</c:v>
                </c:pt>
                <c:pt idx="307">
                  <c:v>0.27408359001890936</c:v>
                </c:pt>
                <c:pt idx="308">
                  <c:v>0.26803319562174011</c:v>
                </c:pt>
                <c:pt idx="309">
                  <c:v>0.26211627422350858</c:v>
                </c:pt>
                <c:pt idx="310">
                  <c:v>0.2563298852864726</c:v>
                </c:pt>
                <c:pt idx="311">
                  <c:v>0.25067115288523745</c:v>
                </c:pt>
                <c:pt idx="312">
                  <c:v>0.24513726429440119</c:v>
                </c:pt>
                <c:pt idx="313">
                  <c:v>0.2397254686069541</c:v>
                </c:pt>
                <c:pt idx="314">
                  <c:v>0.23443307538231473</c:v>
                </c:pt>
                <c:pt idx="315">
                  <c:v>0.22925745332392111</c:v>
                </c:pt>
                <c:pt idx="316">
                  <c:v>0.22419602898508906</c:v>
                </c:pt>
                <c:pt idx="317">
                  <c:v>0.21924628550332415</c:v>
                </c:pt>
                <c:pt idx="318">
                  <c:v>0.21440576136162903</c:v>
                </c:pt>
                <c:pt idx="319">
                  <c:v>0.20967204917722349</c:v>
                </c:pt>
                <c:pt idx="320">
                  <c:v>0.20504279451605534</c:v>
                </c:pt>
                <c:pt idx="321">
                  <c:v>0.20051569473308284</c:v>
                </c:pt>
                <c:pt idx="322">
                  <c:v>0.19608849783815963</c:v>
                </c:pt>
                <c:pt idx="323">
                  <c:v>0.19175900138599644</c:v>
                </c:pt>
                <c:pt idx="324">
                  <c:v>0.18752505139071829</c:v>
                </c:pt>
                <c:pt idx="325">
                  <c:v>0.18338454126358883</c:v>
                </c:pt>
                <c:pt idx="326">
                  <c:v>0.17933541077444204</c:v>
                </c:pt>
                <c:pt idx="327">
                  <c:v>0.17537564503475345</c:v>
                </c:pt>
                <c:pt idx="328">
                  <c:v>0.17150327350381644</c:v>
                </c:pt>
                <c:pt idx="329">
                  <c:v>0.16771636901604836</c:v>
                </c:pt>
                <c:pt idx="330">
                  <c:v>0.1640130468294565</c:v>
                </c:pt>
                <c:pt idx="331">
                  <c:v>0.16039146369516999</c:v>
                </c:pt>
                <c:pt idx="332">
                  <c:v>0.15684981694669098</c:v>
                </c:pt>
                <c:pt idx="333">
                  <c:v>0.15338634360951531</c:v>
                </c:pt>
                <c:pt idx="334">
                  <c:v>0.14999931952998935</c:v>
                </c:pt>
                <c:pt idx="335">
                  <c:v>0.14668705852312769</c:v>
                </c:pt>
                <c:pt idx="336">
                  <c:v>0.14344791153877878</c:v>
                </c:pt>
                <c:pt idx="337">
                  <c:v>0.14028026584678166</c:v>
                </c:pt>
                <c:pt idx="338">
                  <c:v>0.13718254423880971</c:v>
                </c:pt>
                <c:pt idx="339">
                  <c:v>0.13415320424848964</c:v>
                </c:pt>
                <c:pt idx="340">
                  <c:v>0.13119073738821463</c:v>
                </c:pt>
                <c:pt idx="341">
                  <c:v>0.12829366840268541</c:v>
                </c:pt>
                <c:pt idx="342">
                  <c:v>0.12546055453863403</c:v>
                </c:pt>
                <c:pt idx="343">
                  <c:v>0.12268998483088112</c:v>
                </c:pt>
                <c:pt idx="344">
                  <c:v>0.11998057940342832</c:v>
                </c:pt>
                <c:pt idx="345">
                  <c:v>0.11733098878633719</c:v>
                </c:pt>
                <c:pt idx="346">
                  <c:v>0.11473989324736777</c:v>
                </c:pt>
                <c:pt idx="347">
                  <c:v>0.11220600213809107</c:v>
                </c:pt>
                <c:pt idx="348">
                  <c:v>0.1097280532545053</c:v>
                </c:pt>
                <c:pt idx="349">
                  <c:v>0.10730481221171573</c:v>
                </c:pt>
                <c:pt idx="350">
                  <c:v>0.10493507183189976</c:v>
                </c:pt>
                <c:pt idx="351">
                  <c:v>0.10261765154620228</c:v>
                </c:pt>
                <c:pt idx="352">
                  <c:v>0.10035139680927685</c:v>
                </c:pt>
                <c:pt idx="353">
                  <c:v>9.8135178527021694E-2</c:v>
                </c:pt>
                <c:pt idx="354">
                  <c:v>9.5967892496370055E-2</c:v>
                </c:pt>
                <c:pt idx="355">
                  <c:v>9.3848458858040829E-2</c:v>
                </c:pt>
                <c:pt idx="356">
                  <c:v>9.1775821560533544E-2</c:v>
                </c:pt>
                <c:pt idx="357">
                  <c:v>8.9748947836586268E-2</c:v>
                </c:pt>
                <c:pt idx="358">
                  <c:v>8.776682769026678E-2</c:v>
                </c:pt>
                <c:pt idx="359">
                  <c:v>8.5828473396480476E-2</c:v>
                </c:pt>
                <c:pt idx="360">
                  <c:v>8.3932919010040408E-2</c:v>
                </c:pt>
                <c:pt idx="361">
                  <c:v>8.2079219886757926E-2</c:v>
                </c:pt>
                <c:pt idx="362">
                  <c:v>8.0266452214365458E-2</c:v>
                </c:pt>
                <c:pt idx="363">
                  <c:v>7.8493712553752815E-2</c:v>
                </c:pt>
                <c:pt idx="364">
                  <c:v>7.6760117390527682E-2</c:v>
                </c:pt>
                <c:pt idx="365">
                  <c:v>7.5064802696440225E-2</c:v>
                </c:pt>
                <c:pt idx="366">
                  <c:v>7.340692349978184E-2</c:v>
                </c:pt>
                <c:pt idx="367">
                  <c:v>7.1785653466408306E-2</c:v>
                </c:pt>
                <c:pt idx="368">
                  <c:v>7.0200184488619755E-2</c:v>
                </c:pt>
                <c:pt idx="369">
                  <c:v>6.8649726284226276E-2</c:v>
                </c:pt>
                <c:pt idx="370">
                  <c:v>6.7133506003534293E-2</c:v>
                </c:pt>
                <c:pt idx="371">
                  <c:v>6.5650767845523816E-2</c:v>
                </c:pt>
                <c:pt idx="372">
                  <c:v>6.4200772682420748E-2</c:v>
                </c:pt>
                <c:pt idx="373">
                  <c:v>6.2782797692019443E-2</c:v>
                </c:pt>
                <c:pt idx="374">
                  <c:v>6.1396135998654344E-2</c:v>
                </c:pt>
                <c:pt idx="375">
                  <c:v>6.0040096321868575E-2</c:v>
                </c:pt>
                <c:pt idx="376">
                  <c:v>5.8714002632676454E-2</c:v>
                </c:pt>
                <c:pt idx="377">
                  <c:v>5.7417193817610013E-2</c:v>
                </c:pt>
                <c:pt idx="378">
                  <c:v>5.6149023349737703E-2</c:v>
                </c:pt>
                <c:pt idx="379">
                  <c:v>5.4908858967744223E-2</c:v>
                </c:pt>
                <c:pt idx="380">
                  <c:v>5.3696082360801256E-2</c:v>
                </c:pt>
                <c:pt idx="381">
                  <c:v>5.251008886186348E-2</c:v>
                </c:pt>
                <c:pt idx="382">
                  <c:v>5.1350287146323836E-2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10784"/>
        <c:axId val="160312704"/>
      </c:scatterChart>
      <c:valAx>
        <c:axId val="160310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Time [min]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0312704"/>
        <c:crosses val="autoZero"/>
        <c:crossBetween val="midCat"/>
      </c:valAx>
      <c:valAx>
        <c:axId val="160312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power</a:t>
                </a:r>
                <a:r>
                  <a:rPr lang="de-DE" baseline="0"/>
                  <a:t>/ heatflux[W]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03107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'Test Data'!$E$10</c:f>
              <c:strCache>
                <c:ptCount val="1"/>
                <c:pt idx="0">
                  <c:v>no insulation</c:v>
                </c:pt>
              </c:strCache>
            </c:strRef>
          </c:tx>
          <c:xVal>
            <c:numRef>
              <c:f>'Test Data'!$D$10:$D$34</c:f>
              <c:numCache>
                <c:formatCode>General</c:formatCode>
                <c:ptCount val="25"/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</c:numCache>
            </c:numRef>
          </c:xVal>
          <c:yVal>
            <c:numRef>
              <c:f>'Test Data'!$E$10:$E$34</c:f>
              <c:numCache>
                <c:formatCode>General</c:formatCode>
                <c:ptCount val="25"/>
                <c:pt idx="0">
                  <c:v>0</c:v>
                </c:pt>
                <c:pt idx="1">
                  <c:v>18</c:v>
                </c:pt>
                <c:pt idx="2">
                  <c:v>28</c:v>
                </c:pt>
                <c:pt idx="3">
                  <c:v>38</c:v>
                </c:pt>
                <c:pt idx="4">
                  <c:v>57</c:v>
                </c:pt>
                <c:pt idx="5">
                  <c:v>64</c:v>
                </c:pt>
                <c:pt idx="6">
                  <c:v>72</c:v>
                </c:pt>
                <c:pt idx="7">
                  <c:v>77</c:v>
                </c:pt>
                <c:pt idx="8">
                  <c:v>81</c:v>
                </c:pt>
                <c:pt idx="9">
                  <c:v>84</c:v>
                </c:pt>
                <c:pt idx="10">
                  <c:v>87</c:v>
                </c:pt>
                <c:pt idx="11">
                  <c:v>89</c:v>
                </c:pt>
                <c:pt idx="12">
                  <c:v>90</c:v>
                </c:pt>
                <c:pt idx="13">
                  <c:v>92</c:v>
                </c:pt>
                <c:pt idx="14">
                  <c:v>79</c:v>
                </c:pt>
                <c:pt idx="15">
                  <c:v>73</c:v>
                </c:pt>
                <c:pt idx="16">
                  <c:v>63</c:v>
                </c:pt>
                <c:pt idx="17">
                  <c:v>70</c:v>
                </c:pt>
                <c:pt idx="18">
                  <c:v>76</c:v>
                </c:pt>
                <c:pt idx="19">
                  <c:v>81</c:v>
                </c:pt>
                <c:pt idx="20">
                  <c:v>84</c:v>
                </c:pt>
                <c:pt idx="21">
                  <c:v>87</c:v>
                </c:pt>
                <c:pt idx="22">
                  <c:v>89</c:v>
                </c:pt>
                <c:pt idx="23">
                  <c:v>91</c:v>
                </c:pt>
                <c:pt idx="24">
                  <c:v>92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'Test Data'!$J$10</c:f>
              <c:strCache>
                <c:ptCount val="1"/>
                <c:pt idx="0">
                  <c:v>bottom insulated with 6mm kork</c:v>
                </c:pt>
              </c:strCache>
            </c:strRef>
          </c:tx>
          <c:xVal>
            <c:numRef>
              <c:f>'Test Data'!$D$10:$D$34</c:f>
              <c:numCache>
                <c:formatCode>General</c:formatCode>
                <c:ptCount val="25"/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</c:numCache>
            </c:numRef>
          </c:xVal>
          <c:yVal>
            <c:numRef>
              <c:f>'Test Data'!$J$10:$J$34</c:f>
              <c:numCache>
                <c:formatCode>General</c:formatCode>
                <c:ptCount val="25"/>
                <c:pt idx="0">
                  <c:v>0</c:v>
                </c:pt>
                <c:pt idx="1">
                  <c:v>26</c:v>
                </c:pt>
                <c:pt idx="2">
                  <c:v>41</c:v>
                </c:pt>
                <c:pt idx="3">
                  <c:v>51</c:v>
                </c:pt>
                <c:pt idx="4">
                  <c:v>60</c:v>
                </c:pt>
                <c:pt idx="5">
                  <c:v>67</c:v>
                </c:pt>
                <c:pt idx="6">
                  <c:v>73</c:v>
                </c:pt>
                <c:pt idx="7">
                  <c:v>77</c:v>
                </c:pt>
                <c:pt idx="8">
                  <c:v>81</c:v>
                </c:pt>
                <c:pt idx="9">
                  <c:v>84</c:v>
                </c:pt>
                <c:pt idx="10">
                  <c:v>87</c:v>
                </c:pt>
                <c:pt idx="11">
                  <c:v>89</c:v>
                </c:pt>
                <c:pt idx="12">
                  <c:v>91</c:v>
                </c:pt>
                <c:pt idx="13">
                  <c:v>92</c:v>
                </c:pt>
                <c:pt idx="14">
                  <c:v>83</c:v>
                </c:pt>
                <c:pt idx="15">
                  <c:v>75</c:v>
                </c:pt>
                <c:pt idx="16">
                  <c:v>69</c:v>
                </c:pt>
                <c:pt idx="17">
                  <c:v>76</c:v>
                </c:pt>
                <c:pt idx="18">
                  <c:v>81</c:v>
                </c:pt>
                <c:pt idx="19">
                  <c:v>85</c:v>
                </c:pt>
                <c:pt idx="20">
                  <c:v>88</c:v>
                </c:pt>
                <c:pt idx="21">
                  <c:v>90</c:v>
                </c:pt>
                <c:pt idx="22">
                  <c:v>92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'Test Data'!$K$10</c:f>
              <c:strCache>
                <c:ptCount val="1"/>
                <c:pt idx="0">
                  <c:v>bottom insulated with 6mm kork</c:v>
                </c:pt>
              </c:strCache>
            </c:strRef>
          </c:tx>
          <c:xVal>
            <c:numRef>
              <c:f>'Test Data'!$D$11:$D$26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'Test Data'!$K$11:$K$21</c:f>
              <c:numCache>
                <c:formatCode>General</c:formatCode>
                <c:ptCount val="11"/>
                <c:pt idx="0">
                  <c:v>95</c:v>
                </c:pt>
                <c:pt idx="1">
                  <c:v>96</c:v>
                </c:pt>
                <c:pt idx="2">
                  <c:v>97</c:v>
                </c:pt>
                <c:pt idx="3">
                  <c:v>98</c:v>
                </c:pt>
                <c:pt idx="4">
                  <c:v>99</c:v>
                </c:pt>
                <c:pt idx="5">
                  <c:v>99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101</c:v>
                </c:pt>
                <c:pt idx="10">
                  <c:v>101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'Test Data'!$L$10</c:f>
              <c:strCache>
                <c:ptCount val="1"/>
                <c:pt idx="0">
                  <c:v>bottom insulated with 6mm kork</c:v>
                </c:pt>
              </c:strCache>
            </c:strRef>
          </c:tx>
          <c:xVal>
            <c:numRef>
              <c:f>'Test Data'!$D$11:$D$61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51</c:v>
                </c:pt>
                <c:pt idx="50">
                  <c:v>60</c:v>
                </c:pt>
              </c:numCache>
            </c:numRef>
          </c:xVal>
          <c:yVal>
            <c:numRef>
              <c:f>'Test Data'!$L$11:$L$61</c:f>
              <c:numCache>
                <c:formatCode>General</c:formatCode>
                <c:ptCount val="51"/>
                <c:pt idx="0">
                  <c:v>19</c:v>
                </c:pt>
                <c:pt idx="1">
                  <c:v>36</c:v>
                </c:pt>
                <c:pt idx="2">
                  <c:v>48</c:v>
                </c:pt>
                <c:pt idx="3">
                  <c:v>58</c:v>
                </c:pt>
                <c:pt idx="7">
                  <c:v>82</c:v>
                </c:pt>
                <c:pt idx="8">
                  <c:v>86</c:v>
                </c:pt>
                <c:pt idx="9">
                  <c:v>89</c:v>
                </c:pt>
                <c:pt idx="10">
                  <c:v>91</c:v>
                </c:pt>
                <c:pt idx="11">
                  <c:v>93</c:v>
                </c:pt>
                <c:pt idx="12">
                  <c:v>95</c:v>
                </c:pt>
                <c:pt idx="13">
                  <c:v>97</c:v>
                </c:pt>
                <c:pt idx="14">
                  <c:v>98</c:v>
                </c:pt>
                <c:pt idx="15">
                  <c:v>99</c:v>
                </c:pt>
                <c:pt idx="16">
                  <c:v>100</c:v>
                </c:pt>
                <c:pt idx="17">
                  <c:v>101</c:v>
                </c:pt>
                <c:pt idx="18">
                  <c:v>102</c:v>
                </c:pt>
                <c:pt idx="19">
                  <c:v>102</c:v>
                </c:pt>
                <c:pt idx="20">
                  <c:v>103</c:v>
                </c:pt>
                <c:pt idx="21">
                  <c:v>103</c:v>
                </c:pt>
                <c:pt idx="22">
                  <c:v>104</c:v>
                </c:pt>
                <c:pt idx="23">
                  <c:v>104</c:v>
                </c:pt>
                <c:pt idx="24">
                  <c:v>105</c:v>
                </c:pt>
                <c:pt idx="25">
                  <c:v>105</c:v>
                </c:pt>
                <c:pt idx="26">
                  <c:v>105</c:v>
                </c:pt>
                <c:pt idx="27">
                  <c:v>106</c:v>
                </c:pt>
                <c:pt idx="28">
                  <c:v>106</c:v>
                </c:pt>
                <c:pt idx="29">
                  <c:v>106</c:v>
                </c:pt>
                <c:pt idx="30">
                  <c:v>106</c:v>
                </c:pt>
                <c:pt idx="31">
                  <c:v>97</c:v>
                </c:pt>
                <c:pt idx="32">
                  <c:v>89</c:v>
                </c:pt>
                <c:pt idx="33">
                  <c:v>81</c:v>
                </c:pt>
                <c:pt idx="34">
                  <c:v>75</c:v>
                </c:pt>
                <c:pt idx="35">
                  <c:v>70</c:v>
                </c:pt>
                <c:pt idx="36">
                  <c:v>65.5</c:v>
                </c:pt>
                <c:pt idx="37">
                  <c:v>61</c:v>
                </c:pt>
                <c:pt idx="38">
                  <c:v>58</c:v>
                </c:pt>
                <c:pt idx="39">
                  <c:v>54</c:v>
                </c:pt>
                <c:pt idx="40">
                  <c:v>52</c:v>
                </c:pt>
                <c:pt idx="41">
                  <c:v>49</c:v>
                </c:pt>
                <c:pt idx="42">
                  <c:v>47</c:v>
                </c:pt>
                <c:pt idx="43">
                  <c:v>45</c:v>
                </c:pt>
                <c:pt idx="44">
                  <c:v>43</c:v>
                </c:pt>
                <c:pt idx="45">
                  <c:v>42</c:v>
                </c:pt>
                <c:pt idx="46">
                  <c:v>40</c:v>
                </c:pt>
                <c:pt idx="47">
                  <c:v>39</c:v>
                </c:pt>
                <c:pt idx="48">
                  <c:v>37</c:v>
                </c:pt>
                <c:pt idx="49">
                  <c:v>34</c:v>
                </c:pt>
                <c:pt idx="50">
                  <c:v>29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'Test Data'!$O$10</c:f>
              <c:strCache>
                <c:ptCount val="1"/>
                <c:pt idx="0">
                  <c:v>sides taped</c:v>
                </c:pt>
              </c:strCache>
            </c:strRef>
          </c:tx>
          <c:xVal>
            <c:numRef>
              <c:f>'Test Data'!$D$11:$D$92</c:f>
              <c:numCache>
                <c:formatCode>General</c:formatCode>
                <c:ptCount val="8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51</c:v>
                </c:pt>
                <c:pt idx="50">
                  <c:v>60</c:v>
                </c:pt>
              </c:numCache>
            </c:numRef>
          </c:xVal>
          <c:yVal>
            <c:numRef>
              <c:f>'Test Data'!$O$11:$O$93</c:f>
              <c:numCache>
                <c:formatCode>General</c:formatCode>
                <c:ptCount val="83"/>
                <c:pt idx="0">
                  <c:v>23</c:v>
                </c:pt>
                <c:pt idx="1">
                  <c:v>40</c:v>
                </c:pt>
                <c:pt idx="2">
                  <c:v>50</c:v>
                </c:pt>
                <c:pt idx="3">
                  <c:v>59</c:v>
                </c:pt>
                <c:pt idx="4">
                  <c:v>67</c:v>
                </c:pt>
                <c:pt idx="5">
                  <c:v>74</c:v>
                </c:pt>
                <c:pt idx="6">
                  <c:v>79</c:v>
                </c:pt>
                <c:pt idx="7">
                  <c:v>84</c:v>
                </c:pt>
                <c:pt idx="8">
                  <c:v>88</c:v>
                </c:pt>
                <c:pt idx="9">
                  <c:v>91</c:v>
                </c:pt>
                <c:pt idx="10">
                  <c:v>94</c:v>
                </c:pt>
                <c:pt idx="11">
                  <c:v>96</c:v>
                </c:pt>
                <c:pt idx="12">
                  <c:v>98</c:v>
                </c:pt>
                <c:pt idx="13">
                  <c:v>99</c:v>
                </c:pt>
                <c:pt idx="14">
                  <c:v>101</c:v>
                </c:pt>
                <c:pt idx="15">
                  <c:v>102</c:v>
                </c:pt>
                <c:pt idx="16">
                  <c:v>103</c:v>
                </c:pt>
                <c:pt idx="17">
                  <c:v>104</c:v>
                </c:pt>
                <c:pt idx="18">
                  <c:v>105</c:v>
                </c:pt>
                <c:pt idx="19">
                  <c:v>106</c:v>
                </c:pt>
                <c:pt idx="20">
                  <c:v>106</c:v>
                </c:pt>
                <c:pt idx="21">
                  <c:v>107</c:v>
                </c:pt>
                <c:pt idx="22">
                  <c:v>107</c:v>
                </c:pt>
                <c:pt idx="23">
                  <c:v>108</c:v>
                </c:pt>
                <c:pt idx="24">
                  <c:v>108</c:v>
                </c:pt>
                <c:pt idx="25">
                  <c:v>109</c:v>
                </c:pt>
                <c:pt idx="26">
                  <c:v>109</c:v>
                </c:pt>
                <c:pt idx="27">
                  <c:v>109</c:v>
                </c:pt>
                <c:pt idx="28">
                  <c:v>109</c:v>
                </c:pt>
                <c:pt idx="29">
                  <c:v>110</c:v>
                </c:pt>
                <c:pt idx="30">
                  <c:v>110</c:v>
                </c:pt>
                <c:pt idx="31">
                  <c:v>110</c:v>
                </c:pt>
                <c:pt idx="32">
                  <c:v>101</c:v>
                </c:pt>
                <c:pt idx="33">
                  <c:v>92</c:v>
                </c:pt>
                <c:pt idx="34">
                  <c:v>85</c:v>
                </c:pt>
                <c:pt idx="35">
                  <c:v>79</c:v>
                </c:pt>
                <c:pt idx="36">
                  <c:v>73</c:v>
                </c:pt>
                <c:pt idx="37">
                  <c:v>68</c:v>
                </c:pt>
                <c:pt idx="38">
                  <c:v>64</c:v>
                </c:pt>
                <c:pt idx="39">
                  <c:v>61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'Test Data'!$Q$10</c:f>
              <c:strCache>
                <c:ptCount val="1"/>
                <c:pt idx="0">
                  <c:v>thicker wires betweern Power supply and board</c:v>
                </c:pt>
              </c:strCache>
            </c:strRef>
          </c:tx>
          <c:xVal>
            <c:numRef>
              <c:f>'Test Data'!$D$11:$D$61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51</c:v>
                </c:pt>
                <c:pt idx="50">
                  <c:v>60</c:v>
                </c:pt>
              </c:numCache>
            </c:numRef>
          </c:xVal>
          <c:yVal>
            <c:numRef>
              <c:f>'Test Data'!$Q$11:$Q$61</c:f>
              <c:numCache>
                <c:formatCode>General</c:formatCode>
                <c:ptCount val="51"/>
                <c:pt idx="0">
                  <c:v>24</c:v>
                </c:pt>
                <c:pt idx="1">
                  <c:v>30</c:v>
                </c:pt>
                <c:pt idx="2">
                  <c:v>45</c:v>
                </c:pt>
                <c:pt idx="3">
                  <c:v>56</c:v>
                </c:pt>
                <c:pt idx="4">
                  <c:v>65</c:v>
                </c:pt>
                <c:pt idx="5">
                  <c:v>73</c:v>
                </c:pt>
                <c:pt idx="6">
                  <c:v>79</c:v>
                </c:pt>
                <c:pt idx="7">
                  <c:v>84</c:v>
                </c:pt>
                <c:pt idx="8">
                  <c:v>88</c:v>
                </c:pt>
                <c:pt idx="9">
                  <c:v>92</c:v>
                </c:pt>
                <c:pt idx="10">
                  <c:v>95</c:v>
                </c:pt>
                <c:pt idx="11">
                  <c:v>97</c:v>
                </c:pt>
                <c:pt idx="12">
                  <c:v>99</c:v>
                </c:pt>
                <c:pt idx="13">
                  <c:v>101</c:v>
                </c:pt>
                <c:pt idx="14">
                  <c:v>102</c:v>
                </c:pt>
                <c:pt idx="15">
                  <c:v>103</c:v>
                </c:pt>
                <c:pt idx="16">
                  <c:v>104</c:v>
                </c:pt>
                <c:pt idx="17">
                  <c:v>105</c:v>
                </c:pt>
                <c:pt idx="18">
                  <c:v>106</c:v>
                </c:pt>
                <c:pt idx="19">
                  <c:v>107</c:v>
                </c:pt>
                <c:pt idx="20">
                  <c:v>107</c:v>
                </c:pt>
                <c:pt idx="21">
                  <c:v>108</c:v>
                </c:pt>
                <c:pt idx="22">
                  <c:v>108</c:v>
                </c:pt>
                <c:pt idx="32">
                  <c:v>110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'Test Data'!$R$10</c:f>
              <c:strCache>
                <c:ptCount val="1"/>
                <c:pt idx="0">
                  <c:v>no fans</c:v>
                </c:pt>
              </c:strCache>
            </c:strRef>
          </c:tx>
          <c:xVal>
            <c:numRef>
              <c:f>'Test Data'!$D$11:$D$61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51</c:v>
                </c:pt>
                <c:pt idx="50">
                  <c:v>60</c:v>
                </c:pt>
              </c:numCache>
            </c:numRef>
          </c:xVal>
          <c:yVal>
            <c:numRef>
              <c:f>'Test Data'!$R$11:$R$61</c:f>
              <c:numCache>
                <c:formatCode>General</c:formatCode>
                <c:ptCount val="51"/>
                <c:pt idx="0">
                  <c:v>24</c:v>
                </c:pt>
                <c:pt idx="1">
                  <c:v>39</c:v>
                </c:pt>
                <c:pt idx="2">
                  <c:v>50</c:v>
                </c:pt>
                <c:pt idx="3">
                  <c:v>60</c:v>
                </c:pt>
                <c:pt idx="4">
                  <c:v>68</c:v>
                </c:pt>
                <c:pt idx="5">
                  <c:v>74</c:v>
                </c:pt>
                <c:pt idx="6">
                  <c:v>79</c:v>
                </c:pt>
                <c:pt idx="7">
                  <c:v>84</c:v>
                </c:pt>
                <c:pt idx="8">
                  <c:v>87</c:v>
                </c:pt>
                <c:pt idx="9">
                  <c:v>90</c:v>
                </c:pt>
                <c:pt idx="10">
                  <c:v>92</c:v>
                </c:pt>
                <c:pt idx="11">
                  <c:v>95</c:v>
                </c:pt>
                <c:pt idx="12">
                  <c:v>96</c:v>
                </c:pt>
                <c:pt idx="13">
                  <c:v>98</c:v>
                </c:pt>
                <c:pt idx="14">
                  <c:v>99</c:v>
                </c:pt>
                <c:pt idx="15">
                  <c:v>100</c:v>
                </c:pt>
                <c:pt idx="16">
                  <c:v>101</c:v>
                </c:pt>
                <c:pt idx="17">
                  <c:v>92</c:v>
                </c:pt>
                <c:pt idx="18">
                  <c:v>83</c:v>
                </c:pt>
              </c:numCache>
            </c:numRef>
          </c:yVal>
          <c:smooth val="0"/>
        </c:ser>
        <c:ser>
          <c:idx val="7"/>
          <c:order val="7"/>
          <c:tx>
            <c:v>simulation</c:v>
          </c:tx>
          <c:xVal>
            <c:numRef>
              <c:f>'Heatbed simulator'!$B$50:$B$453</c:f>
              <c:numCache>
                <c:formatCode>General</c:formatCode>
                <c:ptCount val="404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'Heatbed simulator'!$E$50:$E$453</c:f>
              <c:numCache>
                <c:formatCode>General</c:formatCode>
                <c:ptCount val="404"/>
                <c:pt idx="0">
                  <c:v>20</c:v>
                </c:pt>
                <c:pt idx="1">
                  <c:v>21.454542938851258</c:v>
                </c:pt>
                <c:pt idx="2">
                  <c:v>21.742649464309707</c:v>
                </c:pt>
                <c:pt idx="3">
                  <c:v>22.029003542847668</c:v>
                </c:pt>
                <c:pt idx="4">
                  <c:v>22.314595490292017</c:v>
                </c:pt>
                <c:pt idx="5">
                  <c:v>22.59937188939298</c:v>
                </c:pt>
                <c:pt idx="6">
                  <c:v>22.88332992984655</c:v>
                </c:pt>
                <c:pt idx="7">
                  <c:v>23.166466856676447</c:v>
                </c:pt>
                <c:pt idx="8">
                  <c:v>23.448780332800752</c:v>
                </c:pt>
                <c:pt idx="9">
                  <c:v>23.730268367922392</c:v>
                </c:pt>
                <c:pt idx="10">
                  <c:v>24.010929267569441</c:v>
                </c:pt>
                <c:pt idx="11">
                  <c:v>24.290761593207069</c:v>
                </c:pt>
                <c:pt idx="12">
                  <c:v>24.569764130360088</c:v>
                </c:pt>
                <c:pt idx="13">
                  <c:v>24.847935862672966</c:v>
                </c:pt>
                <c:pt idx="14">
                  <c:v>25.125275950474716</c:v>
                </c:pt>
                <c:pt idx="15">
                  <c:v>25.401783712830476</c:v>
                </c:pt>
                <c:pt idx="16">
                  <c:v>25.677458612338484</c:v>
                </c:pt>
                <c:pt idx="17">
                  <c:v>25.952300242121506</c:v>
                </c:pt>
                <c:pt idx="18">
                  <c:v>26.226308314595663</c:v>
                </c:pt>
                <c:pt idx="19">
                  <c:v>26.499482651695935</c:v>
                </c:pt>
                <c:pt idx="20">
                  <c:v>26.771823176308072</c:v>
                </c:pt>
                <c:pt idx="21">
                  <c:v>27.043329904709161</c:v>
                </c:pt>
                <c:pt idx="22">
                  <c:v>27.314002939858764</c:v>
                </c:pt>
                <c:pt idx="23">
                  <c:v>27.583842465412886</c:v>
                </c:pt>
                <c:pt idx="24">
                  <c:v>27.852848740356645</c:v>
                </c:pt>
                <c:pt idx="25">
                  <c:v>28.121022094169959</c:v>
                </c:pt>
                <c:pt idx="26">
                  <c:v>28.38836292245518</c:v>
                </c:pt>
                <c:pt idx="27">
                  <c:v>28.654871682967311</c:v>
                </c:pt>
                <c:pt idx="28">
                  <c:v>28.920548891996901</c:v>
                </c:pt>
                <c:pt idx="29">
                  <c:v>29.185395121063312</c:v>
                </c:pt>
                <c:pt idx="30">
                  <c:v>30.505474485158885</c:v>
                </c:pt>
                <c:pt idx="31">
                  <c:v>31.80976066196105</c:v>
                </c:pt>
                <c:pt idx="32">
                  <c:v>33.093196980705919</c:v>
                </c:pt>
                <c:pt idx="33">
                  <c:v>34.355949408677319</c:v>
                </c:pt>
                <c:pt idx="34">
                  <c:v>35.598161436760797</c:v>
                </c:pt>
                <c:pt idx="35">
                  <c:v>36.819992134757058</c:v>
                </c:pt>
                <c:pt idx="36">
                  <c:v>38.021613125645167</c:v>
                </c:pt>
                <c:pt idx="37">
                  <c:v>39.203206500969799</c:v>
                </c:pt>
                <c:pt idx="38">
                  <c:v>40.364963147543357</c:v>
                </c:pt>
                <c:pt idx="39">
                  <c:v>41.507081380721274</c:v>
                </c:pt>
                <c:pt idx="40">
                  <c:v>42.629765810025361</c:v>
                </c:pt>
                <c:pt idx="41">
                  <c:v>43.733226384577229</c:v>
                </c:pt>
                <c:pt idx="42">
                  <c:v>44.817677580197291</c:v>
                </c:pt>
                <c:pt idx="43">
                  <c:v>45.883337699874012</c:v>
                </c:pt>
                <c:pt idx="44">
                  <c:v>46.930428266220076</c:v>
                </c:pt>
                <c:pt idx="45">
                  <c:v>47.959173489490098</c:v>
                </c:pt>
                <c:pt idx="46">
                  <c:v>48.969799798360171</c:v>
                </c:pt>
                <c:pt idx="47">
                  <c:v>49.962535423366724</c:v>
                </c:pt>
                <c:pt idx="48">
                  <c:v>50.937610024938756</c:v>
                </c:pt>
                <c:pt idx="49">
                  <c:v>51.895254359516883</c:v>
                </c:pt>
                <c:pt idx="50">
                  <c:v>52.835699978461044</c:v>
                </c:pt>
                <c:pt idx="51">
                  <c:v>53.759178955395349</c:v>
                </c:pt>
                <c:pt idx="52">
                  <c:v>54.665923638387959</c:v>
                </c:pt>
                <c:pt idx="53">
                  <c:v>55.556166423962239</c:v>
                </c:pt>
                <c:pt idx="54">
                  <c:v>56.43013955041728</c:v>
                </c:pt>
                <c:pt idx="55">
                  <c:v>57.288074908326998</c:v>
                </c:pt>
                <c:pt idx="56">
                  <c:v>58.130203866406369</c:v>
                </c:pt>
                <c:pt idx="57">
                  <c:v>58.956757111196225</c:v>
                </c:pt>
                <c:pt idx="58">
                  <c:v>59.767964499235283</c:v>
                </c:pt>
                <c:pt idx="59">
                  <c:v>60.564054920568935</c:v>
                </c:pt>
                <c:pt idx="60">
                  <c:v>61.345256172595455</c:v>
                </c:pt>
                <c:pt idx="61">
                  <c:v>62.111794843377261</c:v>
                </c:pt>
                <c:pt idx="62">
                  <c:v>62.86389620365199</c:v>
                </c:pt>
                <c:pt idx="63">
                  <c:v>63.601784106869019</c:v>
                </c:pt>
                <c:pt idx="64">
                  <c:v>64.325680896654191</c:v>
                </c:pt>
                <c:pt idx="65">
                  <c:v>65.035807321171603</c:v>
                </c:pt>
                <c:pt idx="66">
                  <c:v>65.732382453907789</c:v>
                </c:pt>
                <c:pt idx="67">
                  <c:v>66.415623620452237</c:v>
                </c:pt>
                <c:pt idx="68">
                  <c:v>67.085746330890231</c:v>
                </c:pt>
                <c:pt idx="69">
                  <c:v>67.742964217460269</c:v>
                </c:pt>
                <c:pt idx="70">
                  <c:v>68.387488977160032</c:v>
                </c:pt>
                <c:pt idx="71">
                  <c:v>69.019530319012176</c:v>
                </c:pt>
                <c:pt idx="72">
                  <c:v>69.639295915725526</c:v>
                </c:pt>
                <c:pt idx="73">
                  <c:v>70.246991359508144</c:v>
                </c:pt>
                <c:pt idx="74">
                  <c:v>70.84282012180752</c:v>
                </c:pt>
                <c:pt idx="75">
                  <c:v>71.42698351676944</c:v>
                </c:pt>
                <c:pt idx="76">
                  <c:v>71.999680668221615</c:v>
                </c:pt>
                <c:pt idx="77">
                  <c:v>72.56110848000111</c:v>
                </c:pt>
                <c:pt idx="78">
                  <c:v>73.111461609456271</c:v>
                </c:pt>
                <c:pt idx="79">
                  <c:v>73.650932443963882</c:v>
                </c:pt>
                <c:pt idx="80">
                  <c:v>74.179711080311947</c:v>
                </c:pt>
                <c:pt idx="81">
                  <c:v>74.697985306806657</c:v>
                </c:pt>
                <c:pt idx="82">
                  <c:v>75.205940587969621</c:v>
                </c:pt>
                <c:pt idx="83">
                  <c:v>75.703760051698708</c:v>
                </c:pt>
                <c:pt idx="84">
                  <c:v>76.191624478771686</c:v>
                </c:pt>
                <c:pt idx="85">
                  <c:v>76.669712294578062</c:v>
                </c:pt>
                <c:pt idx="86">
                  <c:v>77.138199562969561</c:v>
                </c:pt>
                <c:pt idx="87">
                  <c:v>77.59725998212474</c:v>
                </c:pt>
                <c:pt idx="88">
                  <c:v>78.047064882327817</c:v>
                </c:pt>
                <c:pt idx="89">
                  <c:v>78.487783225565906</c:v>
                </c:pt>
                <c:pt idx="90">
                  <c:v>78.919581606853114</c:v>
                </c:pt>
                <c:pt idx="91">
                  <c:v>79.342624257193293</c:v>
                </c:pt>
                <c:pt idx="92">
                  <c:v>79.757073048097212</c:v>
                </c:pt>
                <c:pt idx="93">
                  <c:v>80.163087497572775</c:v>
                </c:pt>
                <c:pt idx="94">
                  <c:v>80.560824777510462</c:v>
                </c:pt>
                <c:pt idx="95">
                  <c:v>80.950439722388921</c:v>
                </c:pt>
                <c:pt idx="96">
                  <c:v>81.332084839228571</c:v>
                </c:pt>
                <c:pt idx="97">
                  <c:v>81.705910318723767</c:v>
                </c:pt>
                <c:pt idx="98">
                  <c:v>82.072064047486734</c:v>
                </c:pt>
                <c:pt idx="99">
                  <c:v>82.430691621338994</c:v>
                </c:pt>
                <c:pt idx="100">
                  <c:v>82.781936359588329</c:v>
                </c:pt>
                <c:pt idx="101">
                  <c:v>83.125939320231666</c:v>
                </c:pt>
                <c:pt idx="102">
                  <c:v>83.462839316026631</c:v>
                </c:pt>
                <c:pt idx="103">
                  <c:v>83.792772931376547</c:v>
                </c:pt>
                <c:pt idx="104">
                  <c:v>84.115874539975636</c:v>
                </c:pt>
                <c:pt idx="105">
                  <c:v>84.432276323163592</c:v>
                </c:pt>
                <c:pt idx="106">
                  <c:v>84.742108288940116</c:v>
                </c:pt>
                <c:pt idx="107">
                  <c:v>85.045498291592367</c:v>
                </c:pt>
                <c:pt idx="108">
                  <c:v>85.34257205188986</c:v>
                </c:pt>
                <c:pt idx="109">
                  <c:v>85.633453177803162</c:v>
                </c:pt>
                <c:pt idx="110">
                  <c:v>85.918263185704504</c:v>
                </c:pt>
                <c:pt idx="111">
                  <c:v>86.197121522010136</c:v>
                </c:pt>
                <c:pt idx="112">
                  <c:v>86.470145585225737</c:v>
                </c:pt>
                <c:pt idx="113">
                  <c:v>86.737450748358</c:v>
                </c:pt>
                <c:pt idx="114">
                  <c:v>86.999150381656818</c:v>
                </c:pt>
                <c:pt idx="115">
                  <c:v>87.255355875654089</c:v>
                </c:pt>
                <c:pt idx="116">
                  <c:v>87.506176664466622</c:v>
                </c:pt>
                <c:pt idx="117">
                  <c:v>87.751720249332067</c:v>
                </c:pt>
                <c:pt idx="118">
                  <c:v>87.992092222347964</c:v>
                </c:pt>
                <c:pt idx="119">
                  <c:v>88.227396290385542</c:v>
                </c:pt>
                <c:pt idx="120">
                  <c:v>88.457734299151127</c:v>
                </c:pt>
                <c:pt idx="121">
                  <c:v>88.683206257369079</c:v>
                </c:pt>
                <c:pt idx="122">
                  <c:v>88.903910361061676</c:v>
                </c:pt>
                <c:pt idx="123">
                  <c:v>89.119943017902344</c:v>
                </c:pt>
                <c:pt idx="124">
                  <c:v>89.331398871619726</c:v>
                </c:pt>
                <c:pt idx="125">
                  <c:v>89.538370826431361</c:v>
                </c:pt>
                <c:pt idx="126">
                  <c:v>89.74095007148658</c:v>
                </c:pt>
                <c:pt idx="127">
                  <c:v>89.939226105299454</c:v>
                </c:pt>
                <c:pt idx="128">
                  <c:v>90.133286760153453</c:v>
                </c:pt>
                <c:pt idx="129">
                  <c:v>90.323218226460526</c:v>
                </c:pt>
                <c:pt idx="130">
                  <c:v>90.509105077058251</c:v>
                </c:pt>
                <c:pt idx="131">
                  <c:v>90.691030291429485</c:v>
                </c:pt>
                <c:pt idx="132">
                  <c:v>90.869075279829943</c:v>
                </c:pt>
                <c:pt idx="133">
                  <c:v>91.043319907309851</c:v>
                </c:pt>
                <c:pt idx="134">
                  <c:v>91.213842517616669</c:v>
                </c:pt>
                <c:pt idx="135">
                  <c:v>91.380719956966701</c:v>
                </c:pt>
                <c:pt idx="136">
                  <c:v>91.544027597674088</c:v>
                </c:pt>
                <c:pt idx="137">
                  <c:v>91.703839361626308</c:v>
                </c:pt>
                <c:pt idx="138">
                  <c:v>91.860227743596241</c:v>
                </c:pt>
                <c:pt idx="139">
                  <c:v>92.013263834381291</c:v>
                </c:pt>
                <c:pt idx="140">
                  <c:v>92.163017343760785</c:v>
                </c:pt>
                <c:pt idx="141">
                  <c:v>92.309556623263475</c:v>
                </c:pt>
                <c:pt idx="142">
                  <c:v>92.452948688737578</c:v>
                </c:pt>
                <c:pt idx="143">
                  <c:v>92.593259242716272</c:v>
                </c:pt>
                <c:pt idx="144">
                  <c:v>92.730552696572204</c:v>
                </c:pt>
                <c:pt idx="145">
                  <c:v>92.864892192455017</c:v>
                </c:pt>
                <c:pt idx="146">
                  <c:v>92.996339625006414</c:v>
                </c:pt>
                <c:pt idx="147">
                  <c:v>93.12495566284781</c:v>
                </c:pt>
                <c:pt idx="148">
                  <c:v>93.250799769835936</c:v>
                </c:pt>
                <c:pt idx="149">
                  <c:v>93.373930226082351</c:v>
                </c:pt>
                <c:pt idx="150">
                  <c:v>93.494404148733096</c:v>
                </c:pt>
                <c:pt idx="151">
                  <c:v>93.612277512505315</c:v>
                </c:pt>
                <c:pt idx="152">
                  <c:v>93.727605169977707</c:v>
                </c:pt>
                <c:pt idx="153">
                  <c:v>93.840440871632495</c:v>
                </c:pt>
                <c:pt idx="154">
                  <c:v>93.950837285646415</c:v>
                </c:pt>
                <c:pt idx="155">
                  <c:v>94.05884601742909</c:v>
                </c:pt>
                <c:pt idx="156">
                  <c:v>94.164517628906992</c:v>
                </c:pt>
                <c:pt idx="157">
                  <c:v>94.267901657551803</c:v>
                </c:pt>
                <c:pt idx="158">
                  <c:v>94.369046635152216</c:v>
                </c:pt>
                <c:pt idx="159">
                  <c:v>94.468000106328233</c:v>
                </c:pt>
                <c:pt idx="160">
                  <c:v>94.564808646787711</c:v>
                </c:pt>
                <c:pt idx="161">
                  <c:v>94.659517881324732</c:v>
                </c:pt>
                <c:pt idx="162">
                  <c:v>94.752172501559812</c:v>
                </c:pt>
                <c:pt idx="163">
                  <c:v>94.842816283422167</c:v>
                </c:pt>
                <c:pt idx="164">
                  <c:v>94.931492104374399</c:v>
                </c:pt>
                <c:pt idx="165">
                  <c:v>95.018241960380166</c:v>
                </c:pt>
                <c:pt idx="166">
                  <c:v>95.103106982615657</c:v>
                </c:pt>
                <c:pt idx="167">
                  <c:v>95.186127453925693</c:v>
                </c:pt>
                <c:pt idx="168">
                  <c:v>95.267342825025622</c:v>
                </c:pt>
                <c:pt idx="169">
                  <c:v>95.346791730450292</c:v>
                </c:pt>
                <c:pt idx="170">
                  <c:v>95.42451200425127</c:v>
                </c:pt>
                <c:pt idx="171">
                  <c:v>95.500540695444116</c:v>
                </c:pt>
                <c:pt idx="172">
                  <c:v>95.574914083207034</c:v>
                </c:pt>
                <c:pt idx="173">
                  <c:v>95.647667691832879</c:v>
                </c:pt>
                <c:pt idx="174">
                  <c:v>95.718836305436255</c:v>
                </c:pt>
                <c:pt idx="175">
                  <c:v>95.78845398241765</c:v>
                </c:pt>
                <c:pt idx="176">
                  <c:v>95.856554069686695</c:v>
                </c:pt>
                <c:pt idx="177">
                  <c:v>95.923169216646656</c:v>
                </c:pt>
                <c:pt idx="178">
                  <c:v>95.988331388942356</c:v>
                </c:pt>
                <c:pt idx="179">
                  <c:v>96.052071881973774</c:v>
                </c:pt>
                <c:pt idx="180">
                  <c:v>96.114421334177706</c:v>
                </c:pt>
                <c:pt idx="181">
                  <c:v>96.175409740079886</c:v>
                </c:pt>
                <c:pt idx="182">
                  <c:v>96.235066463119963</c:v>
                </c:pt>
                <c:pt idx="183">
                  <c:v>96.293420248251934</c:v>
                </c:pt>
                <c:pt idx="184">
                  <c:v>96.350499234322456</c:v>
                </c:pt>
                <c:pt idx="185">
                  <c:v>96.406330966229802</c:v>
                </c:pt>
                <c:pt idx="186">
                  <c:v>96.460942406865854</c:v>
                </c:pt>
                <c:pt idx="187">
                  <c:v>96.514359948844032</c:v>
                </c:pt>
                <c:pt idx="188">
                  <c:v>96.566609426015617</c:v>
                </c:pt>
                <c:pt idx="189">
                  <c:v>96.61771612477736</c:v>
                </c:pt>
                <c:pt idx="190">
                  <c:v>96.667704795172938</c:v>
                </c:pt>
                <c:pt idx="191">
                  <c:v>96.716599661791179</c:v>
                </c:pt>
                <c:pt idx="192">
                  <c:v>96.76442443446355</c:v>
                </c:pt>
                <c:pt idx="193">
                  <c:v>96.811202318764003</c:v>
                </c:pt>
                <c:pt idx="194">
                  <c:v>96.856956026313611</c:v>
                </c:pt>
                <c:pt idx="195">
                  <c:v>96.90170778489302</c:v>
                </c:pt>
                <c:pt idx="196">
                  <c:v>96.945479348365339</c:v>
                </c:pt>
                <c:pt idx="197">
                  <c:v>96.988292006412308</c:v>
                </c:pt>
                <c:pt idx="198">
                  <c:v>97.030166594086538</c:v>
                </c:pt>
                <c:pt idx="199">
                  <c:v>97.07112350118247</c:v>
                </c:pt>
                <c:pt idx="200">
                  <c:v>97.111182681428943</c:v>
                </c:pt>
                <c:pt idx="201">
                  <c:v>97.150363661505992</c:v>
                </c:pt>
                <c:pt idx="202">
                  <c:v>97.188685549888774</c:v>
                </c:pt>
                <c:pt idx="203">
                  <c:v>97.226167045521137</c:v>
                </c:pt>
                <c:pt idx="204">
                  <c:v>97.262826446321696</c:v>
                </c:pt>
                <c:pt idx="205">
                  <c:v>97.298681657525051</c:v>
                </c:pt>
                <c:pt idx="206">
                  <c:v>97.333750199860802</c:v>
                </c:pt>
                <c:pt idx="207">
                  <c:v>97.368049217573031</c:v>
                </c:pt>
                <c:pt idx="208">
                  <c:v>97.401595486282886</c:v>
                </c:pt>
                <c:pt idx="209">
                  <c:v>97.434405420696905</c:v>
                </c:pt>
                <c:pt idx="210">
                  <c:v>97.466495082163576</c:v>
                </c:pt>
                <c:pt idx="211">
                  <c:v>97.497880186080806</c:v>
                </c:pt>
                <c:pt idx="212">
                  <c:v>97.528576109156816</c:v>
                </c:pt>
                <c:pt idx="213">
                  <c:v>97.558597896526877</c:v>
                </c:pt>
                <c:pt idx="214">
                  <c:v>97.587960268728565</c:v>
                </c:pt>
                <c:pt idx="215">
                  <c:v>97.616677628537829</c:v>
                </c:pt>
                <c:pt idx="216">
                  <c:v>97.64476406766839</c:v>
                </c:pt>
                <c:pt idx="217">
                  <c:v>97.672233373336866</c:v>
                </c:pt>
                <c:pt idx="218">
                  <c:v>97.699099034696047</c:v>
                </c:pt>
                <c:pt idx="219">
                  <c:v>97.725374249138568</c:v>
                </c:pt>
                <c:pt idx="220">
                  <c:v>97.751071928473465</c:v>
                </c:pt>
                <c:pt idx="221">
                  <c:v>97.776204704977729</c:v>
                </c:pt>
                <c:pt idx="222">
                  <c:v>97.800784937325304</c:v>
                </c:pt>
                <c:pt idx="223">
                  <c:v>97.824824716395611</c:v>
                </c:pt>
                <c:pt idx="224">
                  <c:v>97.84833587096395</c:v>
                </c:pt>
                <c:pt idx="225">
                  <c:v>97.871329973275834</c:v>
                </c:pt>
                <c:pt idx="226">
                  <c:v>97.893818344507466</c:v>
                </c:pt>
                <c:pt idx="227">
                  <c:v>97.915812060114504</c:v>
                </c:pt>
                <c:pt idx="228">
                  <c:v>97.937321955071141</c:v>
                </c:pt>
                <c:pt idx="229">
                  <c:v>97.958358629001609</c:v>
                </c:pt>
                <c:pt idx="230">
                  <c:v>97.978932451206077</c:v>
                </c:pt>
                <c:pt idx="231">
                  <c:v>97.999053565583054</c:v>
                </c:pt>
                <c:pt idx="232">
                  <c:v>98.018731895450102</c:v>
                </c:pt>
                <c:pt idx="233">
                  <c:v>98.037977148264957</c:v>
                </c:pt>
                <c:pt idx="234">
                  <c:v>98.056798820248886</c:v>
                </c:pt>
                <c:pt idx="235">
                  <c:v>98.07520620091411</c:v>
                </c:pt>
                <c:pt idx="236">
                  <c:v>98.093208377497291</c:v>
                </c:pt>
                <c:pt idx="237">
                  <c:v>98.11081423930078</c:v>
                </c:pt>
                <c:pt idx="238">
                  <c:v>98.128032481943436</c:v>
                </c:pt>
                <c:pt idx="239">
                  <c:v>98.144871611522788</c:v>
                </c:pt>
                <c:pt idx="240">
                  <c:v>98.16133994869034</c:v>
                </c:pt>
                <c:pt idx="241">
                  <c:v>98.177445632641593</c:v>
                </c:pt>
                <c:pt idx="242">
                  <c:v>98.193196625022537</c:v>
                </c:pt>
                <c:pt idx="243">
                  <c:v>98.208600713754336</c:v>
                </c:pt>
                <c:pt idx="244">
                  <c:v>98.223665516777601</c:v>
                </c:pt>
                <c:pt idx="245">
                  <c:v>98.238398485718108</c:v>
                </c:pt>
                <c:pt idx="246">
                  <c:v>98.252806909475339</c:v>
                </c:pt>
                <c:pt idx="247">
                  <c:v>98.266897917735463</c:v>
                </c:pt>
                <c:pt idx="248">
                  <c:v>98.280678484410231</c:v>
                </c:pt>
                <c:pt idx="249">
                  <c:v>98.294155431003318</c:v>
                </c:pt>
                <c:pt idx="250">
                  <c:v>98.307335429905507</c:v>
                </c:pt>
                <c:pt idx="251">
                  <c:v>98.320225007620223</c:v>
                </c:pt>
                <c:pt idx="252">
                  <c:v>98.332830547920707</c:v>
                </c:pt>
                <c:pt idx="253">
                  <c:v>98.345158294940376</c:v>
                </c:pt>
                <c:pt idx="254">
                  <c:v>98.357214356197559</c:v>
                </c:pt>
                <c:pt idx="255">
                  <c:v>98.369004705556009</c:v>
                </c:pt>
                <c:pt idx="256">
                  <c:v>98.380535186122557</c:v>
                </c:pt>
                <c:pt idx="257">
                  <c:v>98.391811513083113</c:v>
                </c:pt>
                <c:pt idx="258">
                  <c:v>98.402839276478247</c:v>
                </c:pt>
                <c:pt idx="259">
                  <c:v>98.413623943919688</c:v>
                </c:pt>
                <c:pt idx="260">
                  <c:v>98.424170863248904</c:v>
                </c:pt>
                <c:pt idx="261">
                  <c:v>98.434485265138875</c:v>
                </c:pt>
                <c:pt idx="262">
                  <c:v>98.44457226564036</c:v>
                </c:pt>
                <c:pt idx="263">
                  <c:v>98.454436868673753</c:v>
                </c:pt>
                <c:pt idx="264">
                  <c:v>98.464083968467563</c:v>
                </c:pt>
                <c:pt idx="265">
                  <c:v>98.473518351944776</c:v>
                </c:pt>
                <c:pt idx="266">
                  <c:v>98.482744701058053</c:v>
                </c:pt>
                <c:pt idx="267">
                  <c:v>98.491767595074876</c:v>
                </c:pt>
                <c:pt idx="268">
                  <c:v>98.500591512813699</c:v>
                </c:pt>
                <c:pt idx="269">
                  <c:v>98.509220834832092</c:v>
                </c:pt>
                <c:pt idx="270">
                  <c:v>98.517659845567849</c:v>
                </c:pt>
                <c:pt idx="271">
                  <c:v>98.525912735434119</c:v>
                </c:pt>
                <c:pt idx="272">
                  <c:v>98.533983602869512</c:v>
                </c:pt>
                <c:pt idx="273">
                  <c:v>98.541876456343985</c:v>
                </c:pt>
                <c:pt idx="274">
                  <c:v>98.549595216321634</c:v>
                </c:pt>
                <c:pt idx="275">
                  <c:v>98.557143717181162</c:v>
                </c:pt>
                <c:pt idx="276">
                  <c:v>98.564525709094966</c:v>
                </c:pt>
                <c:pt idx="277">
                  <c:v>98.571744859867636</c:v>
                </c:pt>
                <c:pt idx="278">
                  <c:v>98.578804756734883</c:v>
                </c:pt>
                <c:pt idx="279">
                  <c:v>98.585708908123522</c:v>
                </c:pt>
                <c:pt idx="280">
                  <c:v>98.592460745373529</c:v>
                </c:pt>
                <c:pt idx="281">
                  <c:v>98.599063624422811</c:v>
                </c:pt>
                <c:pt idx="282">
                  <c:v>98.605520827455535</c:v>
                </c:pt>
                <c:pt idx="283">
                  <c:v>98.611835564514891</c:v>
                </c:pt>
                <c:pt idx="284">
                  <c:v>98.61801097508085</c:v>
                </c:pt>
                <c:pt idx="285">
                  <c:v>98.624050129613778</c:v>
                </c:pt>
                <c:pt idx="286">
                  <c:v>98.629956031064665</c:v>
                </c:pt>
                <c:pt idx="287">
                  <c:v>98.635731616352544</c:v>
                </c:pt>
                <c:pt idx="288">
                  <c:v>98.641379757809958</c:v>
                </c:pt>
                <c:pt idx="289">
                  <c:v>98.646903264596972</c:v>
                </c:pt>
                <c:pt idx="290">
                  <c:v>98.652304884084614</c:v>
                </c:pt>
                <c:pt idx="291">
                  <c:v>98.657587303208174</c:v>
                </c:pt>
                <c:pt idx="292">
                  <c:v>98.662753149791186</c:v>
                </c:pt>
                <c:pt idx="293">
                  <c:v>98.667804993840619</c:v>
                </c:pt>
                <c:pt idx="294">
                  <c:v>98.672745348813947</c:v>
                </c:pt>
                <c:pt idx="295">
                  <c:v>98.677576672858592</c:v>
                </c:pt>
                <c:pt idx="296">
                  <c:v>98.682301370024518</c:v>
                </c:pt>
                <c:pt idx="297">
                  <c:v>98.686921791450359</c:v>
                </c:pt>
                <c:pt idx="298">
                  <c:v>98.691440236523746</c:v>
                </c:pt>
                <c:pt idx="299">
                  <c:v>98.695858954016401</c:v>
                </c:pt>
                <c:pt idx="300">
                  <c:v>98.700180143194515</c:v>
                </c:pt>
                <c:pt idx="301">
                  <c:v>98.704405954904885</c:v>
                </c:pt>
                <c:pt idx="302">
                  <c:v>98.708538492637402</c:v>
                </c:pt>
                <c:pt idx="303">
                  <c:v>98.712579813564432</c:v>
                </c:pt>
                <c:pt idx="304">
                  <c:v>98.716531929557419</c:v>
                </c:pt>
                <c:pt idx="305">
                  <c:v>98.720396808181462</c:v>
                </c:pt>
                <c:pt idx="306">
                  <c:v>98.72417637366803</c:v>
                </c:pt>
                <c:pt idx="307">
                  <c:v>98.727872507866593</c:v>
                </c:pt>
                <c:pt idx="308">
                  <c:v>98.731487051175378</c:v>
                </c:pt>
                <c:pt idx="309">
                  <c:v>98.735021803451872</c:v>
                </c:pt>
                <c:pt idx="310">
                  <c:v>98.738478524903357</c:v>
                </c:pt>
                <c:pt idx="311">
                  <c:v>98.741858936958096</c:v>
                </c:pt>
                <c:pt idx="312">
                  <c:v>98.745164723117369</c:v>
                </c:pt>
                <c:pt idx="313">
                  <c:v>98.748397529788974</c:v>
                </c:pt>
                <c:pt idx="314">
                  <c:v>98.751558967102454</c:v>
                </c:pt>
                <c:pt idx="315">
                  <c:v>98.75465060970653</c:v>
                </c:pt>
                <c:pt idx="316">
                  <c:v>98.757673997549063</c:v>
                </c:pt>
                <c:pt idx="317">
                  <c:v>98.760630636639974</c:v>
                </c:pt>
                <c:pt idx="318">
                  <c:v>98.763521999797433</c:v>
                </c:pt>
                <c:pt idx="319">
                  <c:v>98.76634952737777</c:v>
                </c:pt>
                <c:pt idx="320">
                  <c:v>98.769114627989381</c:v>
                </c:pt>
                <c:pt idx="321">
                  <c:v>98.771818679191</c:v>
                </c:pt>
                <c:pt idx="322">
                  <c:v>98.774463028174665</c:v>
                </c:pt>
                <c:pt idx="323">
                  <c:v>98.777048992433748</c:v>
                </c:pt>
                <c:pt idx="324">
                  <c:v>98.779577860416367</c:v>
                </c:pt>
                <c:pt idx="325">
                  <c:v>98.782050892164406</c:v>
                </c:pt>
                <c:pt idx="326">
                  <c:v>98.784469319938623</c:v>
                </c:pt>
                <c:pt idx="327">
                  <c:v>98.786834348829984</c:v>
                </c:pt>
                <c:pt idx="328">
                  <c:v>98.789147157357633</c:v>
                </c:pt>
                <c:pt idx="329">
                  <c:v>98.791408898053731</c:v>
                </c:pt>
                <c:pt idx="330">
                  <c:v>98.793620698035483</c:v>
                </c:pt>
                <c:pt idx="331">
                  <c:v>98.795783659564592</c:v>
                </c:pt>
                <c:pt idx="332">
                  <c:v>98.797898860594486</c:v>
                </c:pt>
                <c:pt idx="333">
                  <c:v>98.799967355305498</c:v>
                </c:pt>
                <c:pt idx="334">
                  <c:v>98.801990174628301</c:v>
                </c:pt>
                <c:pt idx="335">
                  <c:v>98.803968326755879</c:v>
                </c:pt>
                <c:pt idx="336">
                  <c:v>98.805902797644251</c:v>
                </c:pt>
                <c:pt idx="337">
                  <c:v>98.80779455150217</c:v>
                </c:pt>
                <c:pt idx="338">
                  <c:v>98.809644531270152</c:v>
                </c:pt>
                <c:pt idx="339">
                  <c:v>98.811453659088883</c:v>
                </c:pt>
                <c:pt idx="340">
                  <c:v>98.813222836757404</c:v>
                </c:pt>
                <c:pt idx="341">
                  <c:v>98.814952946181208</c:v>
                </c:pt>
                <c:pt idx="342">
                  <c:v>98.816644849810515</c:v>
                </c:pt>
                <c:pt idx="343">
                  <c:v>98.818299391068877</c:v>
                </c:pt>
                <c:pt idx="344">
                  <c:v>98.819917394772403</c:v>
                </c:pt>
                <c:pt idx="345">
                  <c:v>98.821499667539769</c:v>
                </c:pt>
                <c:pt idx="346">
                  <c:v>98.823046998193178</c:v>
                </c:pt>
                <c:pt idx="347">
                  <c:v>98.824560158150547</c:v>
                </c:pt>
                <c:pt idx="348">
                  <c:v>98.826039901809068</c:v>
                </c:pt>
                <c:pt idx="349">
                  <c:v>98.827486966920304</c:v>
                </c:pt>
                <c:pt idx="350">
                  <c:v>98.828902074957071</c:v>
                </c:pt>
                <c:pt idx="351">
                  <c:v>98.830285931472233</c:v>
                </c:pt>
                <c:pt idx="352">
                  <c:v>98.831639226449624</c:v>
                </c:pt>
                <c:pt idx="353">
                  <c:v>98.832962634647245</c:v>
                </c:pt>
                <c:pt idx="354">
                  <c:v>98.834256815932875</c:v>
                </c:pt>
                <c:pt idx="355">
                  <c:v>98.83552241561236</c:v>
                </c:pt>
                <c:pt idx="356">
                  <c:v>98.836760064750649</c:v>
                </c:pt>
                <c:pt idx="357">
                  <c:v>98.837970380485743</c:v>
                </c:pt>
                <c:pt idx="358">
                  <c:v>98.839153966335786</c:v>
                </c:pt>
                <c:pt idx="359">
                  <c:v>98.840311412499346</c:v>
                </c:pt>
                <c:pt idx="360">
                  <c:v>98.841443296149137</c:v>
                </c:pt>
                <c:pt idx="361">
                  <c:v>98.842550181719247</c:v>
                </c:pt>
                <c:pt idx="362">
                  <c:v>98.843632621186018</c:v>
                </c:pt>
                <c:pt idx="363">
                  <c:v>98.844691154342826</c:v>
                </c:pt>
                <c:pt idx="364">
                  <c:v>98.845726309068695</c:v>
                </c:pt>
                <c:pt idx="365">
                  <c:v>98.846738601591127</c:v>
                </c:pt>
                <c:pt idx="366">
                  <c:v>98.847728536743006</c:v>
                </c:pt>
                <c:pt idx="367">
                  <c:v>98.84869660821397</c:v>
                </c:pt>
                <c:pt idx="368">
                  <c:v>98.849643298796167</c:v>
                </c:pt>
                <c:pt idx="369">
                  <c:v>98.850569080624624</c:v>
                </c:pt>
                <c:pt idx="370">
                  <c:v>98.851474415412355</c:v>
                </c:pt>
                <c:pt idx="371">
                  <c:v>98.852359754680222</c:v>
                </c:pt>
                <c:pt idx="372">
                  <c:v>98.853225539981764</c:v>
                </c:pt>
                <c:pt idx="373">
                  <c:v>98.85407220312311</c:v>
                </c:pt>
                <c:pt idx="374">
                  <c:v>98.854900166378002</c:v>
                </c:pt>
                <c:pt idx="375">
                  <c:v>98.855709842698076</c:v>
                </c:pt>
                <c:pt idx="376">
                  <c:v>98.856501635918548</c:v>
                </c:pt>
                <c:pt idx="377">
                  <c:v>98.85727594095934</c:v>
                </c:pt>
                <c:pt idx="378">
                  <c:v>98.858033144021761</c:v>
                </c:pt>
                <c:pt idx="379">
                  <c:v>98.858773622780916</c:v>
                </c:pt>
                <c:pt idx="380">
                  <c:v>98.859497746573808</c:v>
                </c:pt>
                <c:pt idx="381">
                  <c:v>98.860205876583308</c:v>
                </c:pt>
                <c:pt idx="382">
                  <c:v>98.860898366018105</c:v>
                </c:pt>
              </c:numCache>
            </c:numRef>
          </c:yVal>
          <c:smooth val="0"/>
        </c:ser>
        <c:ser>
          <c:idx val="8"/>
          <c:order val="8"/>
          <c:tx>
            <c:v>environment for sim</c:v>
          </c:tx>
          <c:xVal>
            <c:numRef>
              <c:f>'Heatbed simulator'!$B$50:$B$432</c:f>
              <c:numCache>
                <c:formatCode>General</c:formatCode>
                <c:ptCount val="383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'Heatbed simulator'!$C$50:$C$432</c:f>
              <c:numCache>
                <c:formatCode>General</c:formatCode>
                <c:ptCount val="383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37">
                  <c:v>20</c:v>
                </c:pt>
                <c:pt idx="138">
                  <c:v>20</c:v>
                </c:pt>
                <c:pt idx="139">
                  <c:v>20</c:v>
                </c:pt>
                <c:pt idx="140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20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20</c:v>
                </c:pt>
                <c:pt idx="154">
                  <c:v>20</c:v>
                </c:pt>
                <c:pt idx="155">
                  <c:v>20</c:v>
                </c:pt>
                <c:pt idx="156">
                  <c:v>20</c:v>
                </c:pt>
                <c:pt idx="157">
                  <c:v>20</c:v>
                </c:pt>
                <c:pt idx="158">
                  <c:v>20</c:v>
                </c:pt>
                <c:pt idx="159">
                  <c:v>20</c:v>
                </c:pt>
                <c:pt idx="160">
                  <c:v>20</c:v>
                </c:pt>
                <c:pt idx="161">
                  <c:v>20</c:v>
                </c:pt>
                <c:pt idx="162">
                  <c:v>20</c:v>
                </c:pt>
                <c:pt idx="163">
                  <c:v>20</c:v>
                </c:pt>
                <c:pt idx="164">
                  <c:v>20</c:v>
                </c:pt>
                <c:pt idx="165">
                  <c:v>20</c:v>
                </c:pt>
                <c:pt idx="166">
                  <c:v>20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20</c:v>
                </c:pt>
                <c:pt idx="171">
                  <c:v>20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20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20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20</c:v>
                </c:pt>
                <c:pt idx="267">
                  <c:v>20</c:v>
                </c:pt>
                <c:pt idx="268">
                  <c:v>20</c:v>
                </c:pt>
                <c:pt idx="269">
                  <c:v>20</c:v>
                </c:pt>
                <c:pt idx="270">
                  <c:v>20</c:v>
                </c:pt>
                <c:pt idx="271">
                  <c:v>20</c:v>
                </c:pt>
                <c:pt idx="272">
                  <c:v>20</c:v>
                </c:pt>
                <c:pt idx="273">
                  <c:v>20</c:v>
                </c:pt>
                <c:pt idx="274">
                  <c:v>20</c:v>
                </c:pt>
                <c:pt idx="275">
                  <c:v>20</c:v>
                </c:pt>
                <c:pt idx="276">
                  <c:v>20</c:v>
                </c:pt>
                <c:pt idx="277">
                  <c:v>20</c:v>
                </c:pt>
                <c:pt idx="278">
                  <c:v>20</c:v>
                </c:pt>
                <c:pt idx="279">
                  <c:v>20</c:v>
                </c:pt>
                <c:pt idx="280">
                  <c:v>20</c:v>
                </c:pt>
                <c:pt idx="281">
                  <c:v>20</c:v>
                </c:pt>
                <c:pt idx="282">
                  <c:v>20</c:v>
                </c:pt>
                <c:pt idx="283">
                  <c:v>20</c:v>
                </c:pt>
                <c:pt idx="284">
                  <c:v>20</c:v>
                </c:pt>
                <c:pt idx="285">
                  <c:v>20</c:v>
                </c:pt>
                <c:pt idx="286">
                  <c:v>20</c:v>
                </c:pt>
                <c:pt idx="287">
                  <c:v>20</c:v>
                </c:pt>
                <c:pt idx="288">
                  <c:v>20</c:v>
                </c:pt>
                <c:pt idx="289">
                  <c:v>20</c:v>
                </c:pt>
                <c:pt idx="290">
                  <c:v>20</c:v>
                </c:pt>
                <c:pt idx="291">
                  <c:v>20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20</c:v>
                </c:pt>
                <c:pt idx="296">
                  <c:v>20</c:v>
                </c:pt>
                <c:pt idx="297">
                  <c:v>20</c:v>
                </c:pt>
                <c:pt idx="298">
                  <c:v>20</c:v>
                </c:pt>
                <c:pt idx="299">
                  <c:v>20</c:v>
                </c:pt>
                <c:pt idx="300">
                  <c:v>20</c:v>
                </c:pt>
                <c:pt idx="301">
                  <c:v>20</c:v>
                </c:pt>
                <c:pt idx="302">
                  <c:v>20</c:v>
                </c:pt>
                <c:pt idx="303">
                  <c:v>20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20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20</c:v>
                </c:pt>
                <c:pt idx="351">
                  <c:v>20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20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905472"/>
        <c:axId val="160911744"/>
      </c:scatterChart>
      <c:valAx>
        <c:axId val="160905472"/>
        <c:scaling>
          <c:orientation val="minMax"/>
          <c:max val="3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time</a:t>
                </a:r>
                <a:r>
                  <a:rPr lang="de-DE" baseline="0"/>
                  <a:t> [min]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0911744"/>
        <c:crosses val="autoZero"/>
        <c:crossBetween val="midCat"/>
      </c:valAx>
      <c:valAx>
        <c:axId val="160911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Temperature heat bed[°C]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09054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'Test Data'!$E$10</c:f>
              <c:strCache>
                <c:ptCount val="1"/>
                <c:pt idx="0">
                  <c:v>no insulation</c:v>
                </c:pt>
              </c:strCache>
            </c:strRef>
          </c:tx>
          <c:xVal>
            <c:numRef>
              <c:f>'Test Data'!$D$10:$D$34</c:f>
              <c:numCache>
                <c:formatCode>General</c:formatCode>
                <c:ptCount val="25"/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</c:numCache>
            </c:numRef>
          </c:xVal>
          <c:yVal>
            <c:numRef>
              <c:f>'Test Data'!$E$10:$E$34</c:f>
              <c:numCache>
                <c:formatCode>General</c:formatCode>
                <c:ptCount val="25"/>
                <c:pt idx="0">
                  <c:v>0</c:v>
                </c:pt>
                <c:pt idx="1">
                  <c:v>18</c:v>
                </c:pt>
                <c:pt idx="2">
                  <c:v>28</c:v>
                </c:pt>
                <c:pt idx="3">
                  <c:v>38</c:v>
                </c:pt>
                <c:pt idx="4">
                  <c:v>57</c:v>
                </c:pt>
                <c:pt idx="5">
                  <c:v>64</c:v>
                </c:pt>
                <c:pt idx="6">
                  <c:v>72</c:v>
                </c:pt>
                <c:pt idx="7">
                  <c:v>77</c:v>
                </c:pt>
                <c:pt idx="8">
                  <c:v>81</c:v>
                </c:pt>
                <c:pt idx="9">
                  <c:v>84</c:v>
                </c:pt>
                <c:pt idx="10">
                  <c:v>87</c:v>
                </c:pt>
                <c:pt idx="11">
                  <c:v>89</c:v>
                </c:pt>
                <c:pt idx="12">
                  <c:v>90</c:v>
                </c:pt>
                <c:pt idx="13">
                  <c:v>92</c:v>
                </c:pt>
                <c:pt idx="14">
                  <c:v>79</c:v>
                </c:pt>
                <c:pt idx="15">
                  <c:v>73</c:v>
                </c:pt>
                <c:pt idx="16">
                  <c:v>63</c:v>
                </c:pt>
                <c:pt idx="17">
                  <c:v>70</c:v>
                </c:pt>
                <c:pt idx="18">
                  <c:v>76</c:v>
                </c:pt>
                <c:pt idx="19">
                  <c:v>81</c:v>
                </c:pt>
                <c:pt idx="20">
                  <c:v>84</c:v>
                </c:pt>
                <c:pt idx="21">
                  <c:v>87</c:v>
                </c:pt>
                <c:pt idx="22">
                  <c:v>89</c:v>
                </c:pt>
                <c:pt idx="23">
                  <c:v>91</c:v>
                </c:pt>
                <c:pt idx="24">
                  <c:v>92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'Test Data'!$J$10</c:f>
              <c:strCache>
                <c:ptCount val="1"/>
                <c:pt idx="0">
                  <c:v>bottom insulated with 6mm kork</c:v>
                </c:pt>
              </c:strCache>
            </c:strRef>
          </c:tx>
          <c:xVal>
            <c:numRef>
              <c:f>'Test Data'!$D$10:$D$34</c:f>
              <c:numCache>
                <c:formatCode>General</c:formatCode>
                <c:ptCount val="25"/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</c:numCache>
            </c:numRef>
          </c:xVal>
          <c:yVal>
            <c:numRef>
              <c:f>'Test Data'!$J$10:$J$34</c:f>
              <c:numCache>
                <c:formatCode>General</c:formatCode>
                <c:ptCount val="25"/>
                <c:pt idx="0">
                  <c:v>0</c:v>
                </c:pt>
                <c:pt idx="1">
                  <c:v>26</c:v>
                </c:pt>
                <c:pt idx="2">
                  <c:v>41</c:v>
                </c:pt>
                <c:pt idx="3">
                  <c:v>51</c:v>
                </c:pt>
                <c:pt idx="4">
                  <c:v>60</c:v>
                </c:pt>
                <c:pt idx="5">
                  <c:v>67</c:v>
                </c:pt>
                <c:pt idx="6">
                  <c:v>73</c:v>
                </c:pt>
                <c:pt idx="7">
                  <c:v>77</c:v>
                </c:pt>
                <c:pt idx="8">
                  <c:v>81</c:v>
                </c:pt>
                <c:pt idx="9">
                  <c:v>84</c:v>
                </c:pt>
                <c:pt idx="10">
                  <c:v>87</c:v>
                </c:pt>
                <c:pt idx="11">
                  <c:v>89</c:v>
                </c:pt>
                <c:pt idx="12">
                  <c:v>91</c:v>
                </c:pt>
                <c:pt idx="13">
                  <c:v>92</c:v>
                </c:pt>
                <c:pt idx="14">
                  <c:v>83</c:v>
                </c:pt>
                <c:pt idx="15">
                  <c:v>75</c:v>
                </c:pt>
                <c:pt idx="16">
                  <c:v>69</c:v>
                </c:pt>
                <c:pt idx="17">
                  <c:v>76</c:v>
                </c:pt>
                <c:pt idx="18">
                  <c:v>81</c:v>
                </c:pt>
                <c:pt idx="19">
                  <c:v>85</c:v>
                </c:pt>
                <c:pt idx="20">
                  <c:v>88</c:v>
                </c:pt>
                <c:pt idx="21">
                  <c:v>90</c:v>
                </c:pt>
                <c:pt idx="22">
                  <c:v>92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'Test Data'!$L$10</c:f>
              <c:strCache>
                <c:ptCount val="1"/>
                <c:pt idx="0">
                  <c:v>bottom insulated with 6mm kork</c:v>
                </c:pt>
              </c:strCache>
            </c:strRef>
          </c:tx>
          <c:xVal>
            <c:numRef>
              <c:f>'Test Data'!$D$11:$D$61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51</c:v>
                </c:pt>
                <c:pt idx="50">
                  <c:v>60</c:v>
                </c:pt>
              </c:numCache>
            </c:numRef>
          </c:xVal>
          <c:yVal>
            <c:numRef>
              <c:f>'Test Data'!$L$11:$L$61</c:f>
              <c:numCache>
                <c:formatCode>General</c:formatCode>
                <c:ptCount val="51"/>
                <c:pt idx="0">
                  <c:v>19</c:v>
                </c:pt>
                <c:pt idx="1">
                  <c:v>36</c:v>
                </c:pt>
                <c:pt idx="2">
                  <c:v>48</c:v>
                </c:pt>
                <c:pt idx="3">
                  <c:v>58</c:v>
                </c:pt>
                <c:pt idx="7">
                  <c:v>82</c:v>
                </c:pt>
                <c:pt idx="8">
                  <c:v>86</c:v>
                </c:pt>
                <c:pt idx="9">
                  <c:v>89</c:v>
                </c:pt>
                <c:pt idx="10">
                  <c:v>91</c:v>
                </c:pt>
                <c:pt idx="11">
                  <c:v>93</c:v>
                </c:pt>
                <c:pt idx="12">
                  <c:v>95</c:v>
                </c:pt>
                <c:pt idx="13">
                  <c:v>97</c:v>
                </c:pt>
                <c:pt idx="14">
                  <c:v>98</c:v>
                </c:pt>
                <c:pt idx="15">
                  <c:v>99</c:v>
                </c:pt>
                <c:pt idx="16">
                  <c:v>100</c:v>
                </c:pt>
                <c:pt idx="17">
                  <c:v>101</c:v>
                </c:pt>
                <c:pt idx="18">
                  <c:v>102</c:v>
                </c:pt>
                <c:pt idx="19">
                  <c:v>102</c:v>
                </c:pt>
                <c:pt idx="20">
                  <c:v>103</c:v>
                </c:pt>
                <c:pt idx="21">
                  <c:v>103</c:v>
                </c:pt>
                <c:pt idx="22">
                  <c:v>104</c:v>
                </c:pt>
                <c:pt idx="23">
                  <c:v>104</c:v>
                </c:pt>
                <c:pt idx="24">
                  <c:v>105</c:v>
                </c:pt>
                <c:pt idx="25">
                  <c:v>105</c:v>
                </c:pt>
                <c:pt idx="26">
                  <c:v>105</c:v>
                </c:pt>
                <c:pt idx="27">
                  <c:v>106</c:v>
                </c:pt>
                <c:pt idx="28">
                  <c:v>106</c:v>
                </c:pt>
                <c:pt idx="29">
                  <c:v>106</c:v>
                </c:pt>
                <c:pt idx="30">
                  <c:v>106</c:v>
                </c:pt>
                <c:pt idx="31">
                  <c:v>97</c:v>
                </c:pt>
                <c:pt idx="32">
                  <c:v>89</c:v>
                </c:pt>
                <c:pt idx="33">
                  <c:v>81</c:v>
                </c:pt>
                <c:pt idx="34">
                  <c:v>75</c:v>
                </c:pt>
                <c:pt idx="35">
                  <c:v>70</c:v>
                </c:pt>
                <c:pt idx="36">
                  <c:v>65.5</c:v>
                </c:pt>
                <c:pt idx="37">
                  <c:v>61</c:v>
                </c:pt>
                <c:pt idx="38">
                  <c:v>58</c:v>
                </c:pt>
                <c:pt idx="39">
                  <c:v>54</c:v>
                </c:pt>
                <c:pt idx="40">
                  <c:v>52</c:v>
                </c:pt>
                <c:pt idx="41">
                  <c:v>49</c:v>
                </c:pt>
                <c:pt idx="42">
                  <c:v>47</c:v>
                </c:pt>
                <c:pt idx="43">
                  <c:v>45</c:v>
                </c:pt>
                <c:pt idx="44">
                  <c:v>43</c:v>
                </c:pt>
                <c:pt idx="45">
                  <c:v>42</c:v>
                </c:pt>
                <c:pt idx="46">
                  <c:v>40</c:v>
                </c:pt>
                <c:pt idx="47">
                  <c:v>39</c:v>
                </c:pt>
                <c:pt idx="48">
                  <c:v>37</c:v>
                </c:pt>
                <c:pt idx="49">
                  <c:v>34</c:v>
                </c:pt>
                <c:pt idx="50">
                  <c:v>29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'Test Data'!$O$10</c:f>
              <c:strCache>
                <c:ptCount val="1"/>
                <c:pt idx="0">
                  <c:v>sides taped</c:v>
                </c:pt>
              </c:strCache>
            </c:strRef>
          </c:tx>
          <c:xVal>
            <c:numRef>
              <c:f>'Test Data'!$D$11:$D$92</c:f>
              <c:numCache>
                <c:formatCode>General</c:formatCode>
                <c:ptCount val="8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51</c:v>
                </c:pt>
                <c:pt idx="50">
                  <c:v>60</c:v>
                </c:pt>
              </c:numCache>
            </c:numRef>
          </c:xVal>
          <c:yVal>
            <c:numRef>
              <c:f>'Test Data'!$O$11:$O$93</c:f>
              <c:numCache>
                <c:formatCode>General</c:formatCode>
                <c:ptCount val="83"/>
                <c:pt idx="0">
                  <c:v>23</c:v>
                </c:pt>
                <c:pt idx="1">
                  <c:v>40</c:v>
                </c:pt>
                <c:pt idx="2">
                  <c:v>50</c:v>
                </c:pt>
                <c:pt idx="3">
                  <c:v>59</c:v>
                </c:pt>
                <c:pt idx="4">
                  <c:v>67</c:v>
                </c:pt>
                <c:pt idx="5">
                  <c:v>74</c:v>
                </c:pt>
                <c:pt idx="6">
                  <c:v>79</c:v>
                </c:pt>
                <c:pt idx="7">
                  <c:v>84</c:v>
                </c:pt>
                <c:pt idx="8">
                  <c:v>88</c:v>
                </c:pt>
                <c:pt idx="9">
                  <c:v>91</c:v>
                </c:pt>
                <c:pt idx="10">
                  <c:v>94</c:v>
                </c:pt>
                <c:pt idx="11">
                  <c:v>96</c:v>
                </c:pt>
                <c:pt idx="12">
                  <c:v>98</c:v>
                </c:pt>
                <c:pt idx="13">
                  <c:v>99</c:v>
                </c:pt>
                <c:pt idx="14">
                  <c:v>101</c:v>
                </c:pt>
                <c:pt idx="15">
                  <c:v>102</c:v>
                </c:pt>
                <c:pt idx="16">
                  <c:v>103</c:v>
                </c:pt>
                <c:pt idx="17">
                  <c:v>104</c:v>
                </c:pt>
                <c:pt idx="18">
                  <c:v>105</c:v>
                </c:pt>
                <c:pt idx="19">
                  <c:v>106</c:v>
                </c:pt>
                <c:pt idx="20">
                  <c:v>106</c:v>
                </c:pt>
                <c:pt idx="21">
                  <c:v>107</c:v>
                </c:pt>
                <c:pt idx="22">
                  <c:v>107</c:v>
                </c:pt>
                <c:pt idx="23">
                  <c:v>108</c:v>
                </c:pt>
                <c:pt idx="24">
                  <c:v>108</c:v>
                </c:pt>
                <c:pt idx="25">
                  <c:v>109</c:v>
                </c:pt>
                <c:pt idx="26">
                  <c:v>109</c:v>
                </c:pt>
                <c:pt idx="27">
                  <c:v>109</c:v>
                </c:pt>
                <c:pt idx="28">
                  <c:v>109</c:v>
                </c:pt>
                <c:pt idx="29">
                  <c:v>110</c:v>
                </c:pt>
                <c:pt idx="30">
                  <c:v>110</c:v>
                </c:pt>
                <c:pt idx="31">
                  <c:v>110</c:v>
                </c:pt>
                <c:pt idx="32">
                  <c:v>101</c:v>
                </c:pt>
                <c:pt idx="33">
                  <c:v>92</c:v>
                </c:pt>
                <c:pt idx="34">
                  <c:v>85</c:v>
                </c:pt>
                <c:pt idx="35">
                  <c:v>79</c:v>
                </c:pt>
                <c:pt idx="36">
                  <c:v>73</c:v>
                </c:pt>
                <c:pt idx="37">
                  <c:v>68</c:v>
                </c:pt>
                <c:pt idx="38">
                  <c:v>64</c:v>
                </c:pt>
                <c:pt idx="39">
                  <c:v>61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'Test Data'!$Q$10</c:f>
              <c:strCache>
                <c:ptCount val="1"/>
                <c:pt idx="0">
                  <c:v>thicker wires betweern Power supply and board</c:v>
                </c:pt>
              </c:strCache>
            </c:strRef>
          </c:tx>
          <c:xVal>
            <c:numRef>
              <c:f>'Test Data'!$D$11:$D$61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51</c:v>
                </c:pt>
                <c:pt idx="50">
                  <c:v>60</c:v>
                </c:pt>
              </c:numCache>
            </c:numRef>
          </c:xVal>
          <c:yVal>
            <c:numRef>
              <c:f>'Test Data'!$Q$11:$Q$61</c:f>
              <c:numCache>
                <c:formatCode>General</c:formatCode>
                <c:ptCount val="51"/>
                <c:pt idx="0">
                  <c:v>24</c:v>
                </c:pt>
                <c:pt idx="1">
                  <c:v>30</c:v>
                </c:pt>
                <c:pt idx="2">
                  <c:v>45</c:v>
                </c:pt>
                <c:pt idx="3">
                  <c:v>56</c:v>
                </c:pt>
                <c:pt idx="4">
                  <c:v>65</c:v>
                </c:pt>
                <c:pt idx="5">
                  <c:v>73</c:v>
                </c:pt>
                <c:pt idx="6">
                  <c:v>79</c:v>
                </c:pt>
                <c:pt idx="7">
                  <c:v>84</c:v>
                </c:pt>
                <c:pt idx="8">
                  <c:v>88</c:v>
                </c:pt>
                <c:pt idx="9">
                  <c:v>92</c:v>
                </c:pt>
                <c:pt idx="10">
                  <c:v>95</c:v>
                </c:pt>
                <c:pt idx="11">
                  <c:v>97</c:v>
                </c:pt>
                <c:pt idx="12">
                  <c:v>99</c:v>
                </c:pt>
                <c:pt idx="13">
                  <c:v>101</c:v>
                </c:pt>
                <c:pt idx="14">
                  <c:v>102</c:v>
                </c:pt>
                <c:pt idx="15">
                  <c:v>103</c:v>
                </c:pt>
                <c:pt idx="16">
                  <c:v>104</c:v>
                </c:pt>
                <c:pt idx="17">
                  <c:v>105</c:v>
                </c:pt>
                <c:pt idx="18">
                  <c:v>106</c:v>
                </c:pt>
                <c:pt idx="19">
                  <c:v>107</c:v>
                </c:pt>
                <c:pt idx="20">
                  <c:v>107</c:v>
                </c:pt>
                <c:pt idx="21">
                  <c:v>108</c:v>
                </c:pt>
                <c:pt idx="22">
                  <c:v>108</c:v>
                </c:pt>
                <c:pt idx="32">
                  <c:v>110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'Test Data'!$R$10</c:f>
              <c:strCache>
                <c:ptCount val="1"/>
                <c:pt idx="0">
                  <c:v>no fans</c:v>
                </c:pt>
              </c:strCache>
            </c:strRef>
          </c:tx>
          <c:xVal>
            <c:numRef>
              <c:f>'Test Data'!$D$11:$D$61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51</c:v>
                </c:pt>
                <c:pt idx="50">
                  <c:v>60</c:v>
                </c:pt>
              </c:numCache>
            </c:numRef>
          </c:xVal>
          <c:yVal>
            <c:numRef>
              <c:f>'Test Data'!$R$11:$R$61</c:f>
              <c:numCache>
                <c:formatCode>General</c:formatCode>
                <c:ptCount val="51"/>
                <c:pt idx="0">
                  <c:v>24</c:v>
                </c:pt>
                <c:pt idx="1">
                  <c:v>39</c:v>
                </c:pt>
                <c:pt idx="2">
                  <c:v>50</c:v>
                </c:pt>
                <c:pt idx="3">
                  <c:v>60</c:v>
                </c:pt>
                <c:pt idx="4">
                  <c:v>68</c:v>
                </c:pt>
                <c:pt idx="5">
                  <c:v>74</c:v>
                </c:pt>
                <c:pt idx="6">
                  <c:v>79</c:v>
                </c:pt>
                <c:pt idx="7">
                  <c:v>84</c:v>
                </c:pt>
                <c:pt idx="8">
                  <c:v>87</c:v>
                </c:pt>
                <c:pt idx="9">
                  <c:v>90</c:v>
                </c:pt>
                <c:pt idx="10">
                  <c:v>92</c:v>
                </c:pt>
                <c:pt idx="11">
                  <c:v>95</c:v>
                </c:pt>
                <c:pt idx="12">
                  <c:v>96</c:v>
                </c:pt>
                <c:pt idx="13">
                  <c:v>98</c:v>
                </c:pt>
                <c:pt idx="14">
                  <c:v>99</c:v>
                </c:pt>
                <c:pt idx="15">
                  <c:v>100</c:v>
                </c:pt>
                <c:pt idx="16">
                  <c:v>101</c:v>
                </c:pt>
                <c:pt idx="17">
                  <c:v>92</c:v>
                </c:pt>
                <c:pt idx="18">
                  <c:v>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957568"/>
        <c:axId val="160959488"/>
      </c:scatterChart>
      <c:valAx>
        <c:axId val="160957568"/>
        <c:scaling>
          <c:orientation val="minMax"/>
          <c:max val="3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time</a:t>
                </a:r>
                <a:r>
                  <a:rPr lang="de-DE" baseline="0"/>
                  <a:t> [min]</a:t>
                </a:r>
                <a:endParaRPr lang="de-DE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0959488"/>
        <c:crosses val="autoZero"/>
        <c:crossBetween val="midCat"/>
      </c:valAx>
      <c:valAx>
        <c:axId val="160959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Temperature heat bed[°C]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09575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Heatlosses after</a:t>
            </a:r>
            <a:r>
              <a:rPr lang="de-DE" baseline="0"/>
              <a:t> 30 min</a:t>
            </a:r>
          </a:p>
          <a:p>
            <a:pPr>
              <a:defRPr/>
            </a:pPr>
            <a:r>
              <a:rPr lang="de-DE" baseline="0"/>
              <a:t>[W]</a:t>
            </a:r>
            <a:endParaRPr lang="de-DE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'Heatbed simulator'!$N$31:$N$35</c:f>
              <c:strCache>
                <c:ptCount val="5"/>
                <c:pt idx="0">
                  <c:v>Top Ploss Rad</c:v>
                </c:pt>
                <c:pt idx="1">
                  <c:v>Bottom Ploss Rad</c:v>
                </c:pt>
                <c:pt idx="2">
                  <c:v>Top Ploss Conv</c:v>
                </c:pt>
                <c:pt idx="3">
                  <c:v>Bottom Ploss Conv</c:v>
                </c:pt>
                <c:pt idx="4">
                  <c:v>Reduction of Pel</c:v>
                </c:pt>
              </c:strCache>
            </c:strRef>
          </c:cat>
          <c:val>
            <c:numRef>
              <c:f>'Heatbed simulator'!$O$31:$O$35</c:f>
              <c:numCache>
                <c:formatCode>General</c:formatCode>
                <c:ptCount val="5"/>
                <c:pt idx="0">
                  <c:v>25.834039500241371</c:v>
                </c:pt>
                <c:pt idx="1">
                  <c:v>22.836330156938924</c:v>
                </c:pt>
                <c:pt idx="2" formatCode="0.00">
                  <c:v>22.183335539867045</c:v>
                </c:pt>
                <c:pt idx="3" formatCode="0.00">
                  <c:v>13.193332495522679</c:v>
                </c:pt>
                <c:pt idx="4">
                  <c:v>26.196693987496772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7"/>
          <c:order val="0"/>
          <c:tx>
            <c:v>heat bed top</c:v>
          </c:tx>
          <c:marker>
            <c:symbol val="none"/>
          </c:marker>
          <c:xVal>
            <c:numRef>
              <c:f>'Heatbed simulator'!$B$50:$B$453</c:f>
              <c:numCache>
                <c:formatCode>General</c:formatCode>
                <c:ptCount val="404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'Heatbed simulator'!$E$50:$E$453</c:f>
              <c:numCache>
                <c:formatCode>General</c:formatCode>
                <c:ptCount val="404"/>
                <c:pt idx="0">
                  <c:v>20</c:v>
                </c:pt>
                <c:pt idx="1">
                  <c:v>21.454542938851258</c:v>
                </c:pt>
                <c:pt idx="2">
                  <c:v>21.742649464309707</c:v>
                </c:pt>
                <c:pt idx="3">
                  <c:v>22.029003542847668</c:v>
                </c:pt>
                <c:pt idx="4">
                  <c:v>22.314595490292017</c:v>
                </c:pt>
                <c:pt idx="5">
                  <c:v>22.59937188939298</c:v>
                </c:pt>
                <c:pt idx="6">
                  <c:v>22.88332992984655</c:v>
                </c:pt>
                <c:pt idx="7">
                  <c:v>23.166466856676447</c:v>
                </c:pt>
                <c:pt idx="8">
                  <c:v>23.448780332800752</c:v>
                </c:pt>
                <c:pt idx="9">
                  <c:v>23.730268367922392</c:v>
                </c:pt>
                <c:pt idx="10">
                  <c:v>24.010929267569441</c:v>
                </c:pt>
                <c:pt idx="11">
                  <c:v>24.290761593207069</c:v>
                </c:pt>
                <c:pt idx="12">
                  <c:v>24.569764130360088</c:v>
                </c:pt>
                <c:pt idx="13">
                  <c:v>24.847935862672966</c:v>
                </c:pt>
                <c:pt idx="14">
                  <c:v>25.125275950474716</c:v>
                </c:pt>
                <c:pt idx="15">
                  <c:v>25.401783712830476</c:v>
                </c:pt>
                <c:pt idx="16">
                  <c:v>25.677458612338484</c:v>
                </c:pt>
                <c:pt idx="17">
                  <c:v>25.952300242121506</c:v>
                </c:pt>
                <c:pt idx="18">
                  <c:v>26.226308314595663</c:v>
                </c:pt>
                <c:pt idx="19">
                  <c:v>26.499482651695935</c:v>
                </c:pt>
                <c:pt idx="20">
                  <c:v>26.771823176308072</c:v>
                </c:pt>
                <c:pt idx="21">
                  <c:v>27.043329904709161</c:v>
                </c:pt>
                <c:pt idx="22">
                  <c:v>27.314002939858764</c:v>
                </c:pt>
                <c:pt idx="23">
                  <c:v>27.583842465412886</c:v>
                </c:pt>
                <c:pt idx="24">
                  <c:v>27.852848740356645</c:v>
                </c:pt>
                <c:pt idx="25">
                  <c:v>28.121022094169959</c:v>
                </c:pt>
                <c:pt idx="26">
                  <c:v>28.38836292245518</c:v>
                </c:pt>
                <c:pt idx="27">
                  <c:v>28.654871682967311</c:v>
                </c:pt>
                <c:pt idx="28">
                  <c:v>28.920548891996901</c:v>
                </c:pt>
                <c:pt idx="29">
                  <c:v>29.185395121063312</c:v>
                </c:pt>
                <c:pt idx="30">
                  <c:v>30.505474485158885</c:v>
                </c:pt>
                <c:pt idx="31">
                  <c:v>31.80976066196105</c:v>
                </c:pt>
                <c:pt idx="32">
                  <c:v>33.093196980705919</c:v>
                </c:pt>
                <c:pt idx="33">
                  <c:v>34.355949408677319</c:v>
                </c:pt>
                <c:pt idx="34">
                  <c:v>35.598161436760797</c:v>
                </c:pt>
                <c:pt idx="35">
                  <c:v>36.819992134757058</c:v>
                </c:pt>
                <c:pt idx="36">
                  <c:v>38.021613125645167</c:v>
                </c:pt>
                <c:pt idx="37">
                  <c:v>39.203206500969799</c:v>
                </c:pt>
                <c:pt idx="38">
                  <c:v>40.364963147543357</c:v>
                </c:pt>
                <c:pt idx="39">
                  <c:v>41.507081380721274</c:v>
                </c:pt>
                <c:pt idx="40">
                  <c:v>42.629765810025361</c:v>
                </c:pt>
                <c:pt idx="41">
                  <c:v>43.733226384577229</c:v>
                </c:pt>
                <c:pt idx="42">
                  <c:v>44.817677580197291</c:v>
                </c:pt>
                <c:pt idx="43">
                  <c:v>45.883337699874012</c:v>
                </c:pt>
                <c:pt idx="44">
                  <c:v>46.930428266220076</c:v>
                </c:pt>
                <c:pt idx="45">
                  <c:v>47.959173489490098</c:v>
                </c:pt>
                <c:pt idx="46">
                  <c:v>48.969799798360171</c:v>
                </c:pt>
                <c:pt idx="47">
                  <c:v>49.962535423366724</c:v>
                </c:pt>
                <c:pt idx="48">
                  <c:v>50.937610024938756</c:v>
                </c:pt>
                <c:pt idx="49">
                  <c:v>51.895254359516883</c:v>
                </c:pt>
                <c:pt idx="50">
                  <c:v>52.835699978461044</c:v>
                </c:pt>
                <c:pt idx="51">
                  <c:v>53.759178955395349</c:v>
                </c:pt>
                <c:pt idx="52">
                  <c:v>54.665923638387959</c:v>
                </c:pt>
                <c:pt idx="53">
                  <c:v>55.556166423962239</c:v>
                </c:pt>
                <c:pt idx="54">
                  <c:v>56.43013955041728</c:v>
                </c:pt>
                <c:pt idx="55">
                  <c:v>57.288074908326998</c:v>
                </c:pt>
                <c:pt idx="56">
                  <c:v>58.130203866406369</c:v>
                </c:pt>
                <c:pt idx="57">
                  <c:v>58.956757111196225</c:v>
                </c:pt>
                <c:pt idx="58">
                  <c:v>59.767964499235283</c:v>
                </c:pt>
                <c:pt idx="59">
                  <c:v>60.564054920568935</c:v>
                </c:pt>
                <c:pt idx="60">
                  <c:v>61.345256172595455</c:v>
                </c:pt>
                <c:pt idx="61">
                  <c:v>62.111794843377261</c:v>
                </c:pt>
                <c:pt idx="62">
                  <c:v>62.86389620365199</c:v>
                </c:pt>
                <c:pt idx="63">
                  <c:v>63.601784106869019</c:v>
                </c:pt>
                <c:pt idx="64">
                  <c:v>64.325680896654191</c:v>
                </c:pt>
                <c:pt idx="65">
                  <c:v>65.035807321171603</c:v>
                </c:pt>
                <c:pt idx="66">
                  <c:v>65.732382453907789</c:v>
                </c:pt>
                <c:pt idx="67">
                  <c:v>66.415623620452237</c:v>
                </c:pt>
                <c:pt idx="68">
                  <c:v>67.085746330890231</c:v>
                </c:pt>
                <c:pt idx="69">
                  <c:v>67.742964217460269</c:v>
                </c:pt>
                <c:pt idx="70">
                  <c:v>68.387488977160032</c:v>
                </c:pt>
                <c:pt idx="71">
                  <c:v>69.019530319012176</c:v>
                </c:pt>
                <c:pt idx="72">
                  <c:v>69.639295915725526</c:v>
                </c:pt>
                <c:pt idx="73">
                  <c:v>70.246991359508144</c:v>
                </c:pt>
                <c:pt idx="74">
                  <c:v>70.84282012180752</c:v>
                </c:pt>
                <c:pt idx="75">
                  <c:v>71.42698351676944</c:v>
                </c:pt>
                <c:pt idx="76">
                  <c:v>71.999680668221615</c:v>
                </c:pt>
                <c:pt idx="77">
                  <c:v>72.56110848000111</c:v>
                </c:pt>
                <c:pt idx="78">
                  <c:v>73.111461609456271</c:v>
                </c:pt>
                <c:pt idx="79">
                  <c:v>73.650932443963882</c:v>
                </c:pt>
                <c:pt idx="80">
                  <c:v>74.179711080311947</c:v>
                </c:pt>
                <c:pt idx="81">
                  <c:v>74.697985306806657</c:v>
                </c:pt>
                <c:pt idx="82">
                  <c:v>75.205940587969621</c:v>
                </c:pt>
                <c:pt idx="83">
                  <c:v>75.703760051698708</c:v>
                </c:pt>
                <c:pt idx="84">
                  <c:v>76.191624478771686</c:v>
                </c:pt>
                <c:pt idx="85">
                  <c:v>76.669712294578062</c:v>
                </c:pt>
                <c:pt idx="86">
                  <c:v>77.138199562969561</c:v>
                </c:pt>
                <c:pt idx="87">
                  <c:v>77.59725998212474</c:v>
                </c:pt>
                <c:pt idx="88">
                  <c:v>78.047064882327817</c:v>
                </c:pt>
                <c:pt idx="89">
                  <c:v>78.487783225565906</c:v>
                </c:pt>
                <c:pt idx="90">
                  <c:v>78.919581606853114</c:v>
                </c:pt>
                <c:pt idx="91">
                  <c:v>79.342624257193293</c:v>
                </c:pt>
                <c:pt idx="92">
                  <c:v>79.757073048097212</c:v>
                </c:pt>
                <c:pt idx="93">
                  <c:v>80.163087497572775</c:v>
                </c:pt>
                <c:pt idx="94">
                  <c:v>80.560824777510462</c:v>
                </c:pt>
                <c:pt idx="95">
                  <c:v>80.950439722388921</c:v>
                </c:pt>
                <c:pt idx="96">
                  <c:v>81.332084839228571</c:v>
                </c:pt>
                <c:pt idx="97">
                  <c:v>81.705910318723767</c:v>
                </c:pt>
                <c:pt idx="98">
                  <c:v>82.072064047486734</c:v>
                </c:pt>
                <c:pt idx="99">
                  <c:v>82.430691621338994</c:v>
                </c:pt>
                <c:pt idx="100">
                  <c:v>82.781936359588329</c:v>
                </c:pt>
                <c:pt idx="101">
                  <c:v>83.125939320231666</c:v>
                </c:pt>
                <c:pt idx="102">
                  <c:v>83.462839316026631</c:v>
                </c:pt>
                <c:pt idx="103">
                  <c:v>83.792772931376547</c:v>
                </c:pt>
                <c:pt idx="104">
                  <c:v>84.115874539975636</c:v>
                </c:pt>
                <c:pt idx="105">
                  <c:v>84.432276323163592</c:v>
                </c:pt>
                <c:pt idx="106">
                  <c:v>84.742108288940116</c:v>
                </c:pt>
                <c:pt idx="107">
                  <c:v>85.045498291592367</c:v>
                </c:pt>
                <c:pt idx="108">
                  <c:v>85.34257205188986</c:v>
                </c:pt>
                <c:pt idx="109">
                  <c:v>85.633453177803162</c:v>
                </c:pt>
                <c:pt idx="110">
                  <c:v>85.918263185704504</c:v>
                </c:pt>
                <c:pt idx="111">
                  <c:v>86.197121522010136</c:v>
                </c:pt>
                <c:pt idx="112">
                  <c:v>86.470145585225737</c:v>
                </c:pt>
                <c:pt idx="113">
                  <c:v>86.737450748358</c:v>
                </c:pt>
                <c:pt idx="114">
                  <c:v>86.999150381656818</c:v>
                </c:pt>
                <c:pt idx="115">
                  <c:v>87.255355875654089</c:v>
                </c:pt>
                <c:pt idx="116">
                  <c:v>87.506176664466622</c:v>
                </c:pt>
                <c:pt idx="117">
                  <c:v>87.751720249332067</c:v>
                </c:pt>
                <c:pt idx="118">
                  <c:v>87.992092222347964</c:v>
                </c:pt>
                <c:pt idx="119">
                  <c:v>88.227396290385542</c:v>
                </c:pt>
                <c:pt idx="120">
                  <c:v>88.457734299151127</c:v>
                </c:pt>
                <c:pt idx="121">
                  <c:v>88.683206257369079</c:v>
                </c:pt>
                <c:pt idx="122">
                  <c:v>88.903910361061676</c:v>
                </c:pt>
                <c:pt idx="123">
                  <c:v>89.119943017902344</c:v>
                </c:pt>
                <c:pt idx="124">
                  <c:v>89.331398871619726</c:v>
                </c:pt>
                <c:pt idx="125">
                  <c:v>89.538370826431361</c:v>
                </c:pt>
                <c:pt idx="126">
                  <c:v>89.74095007148658</c:v>
                </c:pt>
                <c:pt idx="127">
                  <c:v>89.939226105299454</c:v>
                </c:pt>
                <c:pt idx="128">
                  <c:v>90.133286760153453</c:v>
                </c:pt>
                <c:pt idx="129">
                  <c:v>90.323218226460526</c:v>
                </c:pt>
                <c:pt idx="130">
                  <c:v>90.509105077058251</c:v>
                </c:pt>
                <c:pt idx="131">
                  <c:v>90.691030291429485</c:v>
                </c:pt>
                <c:pt idx="132">
                  <c:v>90.869075279829943</c:v>
                </c:pt>
                <c:pt idx="133">
                  <c:v>91.043319907309851</c:v>
                </c:pt>
                <c:pt idx="134">
                  <c:v>91.213842517616669</c:v>
                </c:pt>
                <c:pt idx="135">
                  <c:v>91.380719956966701</c:v>
                </c:pt>
                <c:pt idx="136">
                  <c:v>91.544027597674088</c:v>
                </c:pt>
                <c:pt idx="137">
                  <c:v>91.703839361626308</c:v>
                </c:pt>
                <c:pt idx="138">
                  <c:v>91.860227743596241</c:v>
                </c:pt>
                <c:pt idx="139">
                  <c:v>92.013263834381291</c:v>
                </c:pt>
                <c:pt idx="140">
                  <c:v>92.163017343760785</c:v>
                </c:pt>
                <c:pt idx="141">
                  <c:v>92.309556623263475</c:v>
                </c:pt>
                <c:pt idx="142">
                  <c:v>92.452948688737578</c:v>
                </c:pt>
                <c:pt idx="143">
                  <c:v>92.593259242716272</c:v>
                </c:pt>
                <c:pt idx="144">
                  <c:v>92.730552696572204</c:v>
                </c:pt>
                <c:pt idx="145">
                  <c:v>92.864892192455017</c:v>
                </c:pt>
                <c:pt idx="146">
                  <c:v>92.996339625006414</c:v>
                </c:pt>
                <c:pt idx="147">
                  <c:v>93.12495566284781</c:v>
                </c:pt>
                <c:pt idx="148">
                  <c:v>93.250799769835936</c:v>
                </c:pt>
                <c:pt idx="149">
                  <c:v>93.373930226082351</c:v>
                </c:pt>
                <c:pt idx="150">
                  <c:v>93.494404148733096</c:v>
                </c:pt>
                <c:pt idx="151">
                  <c:v>93.612277512505315</c:v>
                </c:pt>
                <c:pt idx="152">
                  <c:v>93.727605169977707</c:v>
                </c:pt>
                <c:pt idx="153">
                  <c:v>93.840440871632495</c:v>
                </c:pt>
                <c:pt idx="154">
                  <c:v>93.950837285646415</c:v>
                </c:pt>
                <c:pt idx="155">
                  <c:v>94.05884601742909</c:v>
                </c:pt>
                <c:pt idx="156">
                  <c:v>94.164517628906992</c:v>
                </c:pt>
                <c:pt idx="157">
                  <c:v>94.267901657551803</c:v>
                </c:pt>
                <c:pt idx="158">
                  <c:v>94.369046635152216</c:v>
                </c:pt>
                <c:pt idx="159">
                  <c:v>94.468000106328233</c:v>
                </c:pt>
                <c:pt idx="160">
                  <c:v>94.564808646787711</c:v>
                </c:pt>
                <c:pt idx="161">
                  <c:v>94.659517881324732</c:v>
                </c:pt>
                <c:pt idx="162">
                  <c:v>94.752172501559812</c:v>
                </c:pt>
                <c:pt idx="163">
                  <c:v>94.842816283422167</c:v>
                </c:pt>
                <c:pt idx="164">
                  <c:v>94.931492104374399</c:v>
                </c:pt>
                <c:pt idx="165">
                  <c:v>95.018241960380166</c:v>
                </c:pt>
                <c:pt idx="166">
                  <c:v>95.103106982615657</c:v>
                </c:pt>
                <c:pt idx="167">
                  <c:v>95.186127453925693</c:v>
                </c:pt>
                <c:pt idx="168">
                  <c:v>95.267342825025622</c:v>
                </c:pt>
                <c:pt idx="169">
                  <c:v>95.346791730450292</c:v>
                </c:pt>
                <c:pt idx="170">
                  <c:v>95.42451200425127</c:v>
                </c:pt>
                <c:pt idx="171">
                  <c:v>95.500540695444116</c:v>
                </c:pt>
                <c:pt idx="172">
                  <c:v>95.574914083207034</c:v>
                </c:pt>
                <c:pt idx="173">
                  <c:v>95.647667691832879</c:v>
                </c:pt>
                <c:pt idx="174">
                  <c:v>95.718836305436255</c:v>
                </c:pt>
                <c:pt idx="175">
                  <c:v>95.78845398241765</c:v>
                </c:pt>
                <c:pt idx="176">
                  <c:v>95.856554069686695</c:v>
                </c:pt>
                <c:pt idx="177">
                  <c:v>95.923169216646656</c:v>
                </c:pt>
                <c:pt idx="178">
                  <c:v>95.988331388942356</c:v>
                </c:pt>
                <c:pt idx="179">
                  <c:v>96.052071881973774</c:v>
                </c:pt>
                <c:pt idx="180">
                  <c:v>96.114421334177706</c:v>
                </c:pt>
                <c:pt idx="181">
                  <c:v>96.175409740079886</c:v>
                </c:pt>
                <c:pt idx="182">
                  <c:v>96.235066463119963</c:v>
                </c:pt>
                <c:pt idx="183">
                  <c:v>96.293420248251934</c:v>
                </c:pt>
                <c:pt idx="184">
                  <c:v>96.350499234322456</c:v>
                </c:pt>
                <c:pt idx="185">
                  <c:v>96.406330966229802</c:v>
                </c:pt>
                <c:pt idx="186">
                  <c:v>96.460942406865854</c:v>
                </c:pt>
                <c:pt idx="187">
                  <c:v>96.514359948844032</c:v>
                </c:pt>
                <c:pt idx="188">
                  <c:v>96.566609426015617</c:v>
                </c:pt>
                <c:pt idx="189">
                  <c:v>96.61771612477736</c:v>
                </c:pt>
                <c:pt idx="190">
                  <c:v>96.667704795172938</c:v>
                </c:pt>
                <c:pt idx="191">
                  <c:v>96.716599661791179</c:v>
                </c:pt>
                <c:pt idx="192">
                  <c:v>96.76442443446355</c:v>
                </c:pt>
                <c:pt idx="193">
                  <c:v>96.811202318764003</c:v>
                </c:pt>
                <c:pt idx="194">
                  <c:v>96.856956026313611</c:v>
                </c:pt>
                <c:pt idx="195">
                  <c:v>96.90170778489302</c:v>
                </c:pt>
                <c:pt idx="196">
                  <c:v>96.945479348365339</c:v>
                </c:pt>
                <c:pt idx="197">
                  <c:v>96.988292006412308</c:v>
                </c:pt>
                <c:pt idx="198">
                  <c:v>97.030166594086538</c:v>
                </c:pt>
                <c:pt idx="199">
                  <c:v>97.07112350118247</c:v>
                </c:pt>
                <c:pt idx="200">
                  <c:v>97.111182681428943</c:v>
                </c:pt>
                <c:pt idx="201">
                  <c:v>97.150363661505992</c:v>
                </c:pt>
                <c:pt idx="202">
                  <c:v>97.188685549888774</c:v>
                </c:pt>
                <c:pt idx="203">
                  <c:v>97.226167045521137</c:v>
                </c:pt>
                <c:pt idx="204">
                  <c:v>97.262826446321696</c:v>
                </c:pt>
                <c:pt idx="205">
                  <c:v>97.298681657525051</c:v>
                </c:pt>
                <c:pt idx="206">
                  <c:v>97.333750199860802</c:v>
                </c:pt>
                <c:pt idx="207">
                  <c:v>97.368049217573031</c:v>
                </c:pt>
                <c:pt idx="208">
                  <c:v>97.401595486282886</c:v>
                </c:pt>
                <c:pt idx="209">
                  <c:v>97.434405420696905</c:v>
                </c:pt>
                <c:pt idx="210">
                  <c:v>97.466495082163576</c:v>
                </c:pt>
                <c:pt idx="211">
                  <c:v>97.497880186080806</c:v>
                </c:pt>
                <c:pt idx="212">
                  <c:v>97.528576109156816</c:v>
                </c:pt>
                <c:pt idx="213">
                  <c:v>97.558597896526877</c:v>
                </c:pt>
                <c:pt idx="214">
                  <c:v>97.587960268728565</c:v>
                </c:pt>
                <c:pt idx="215">
                  <c:v>97.616677628537829</c:v>
                </c:pt>
                <c:pt idx="216">
                  <c:v>97.64476406766839</c:v>
                </c:pt>
                <c:pt idx="217">
                  <c:v>97.672233373336866</c:v>
                </c:pt>
                <c:pt idx="218">
                  <c:v>97.699099034696047</c:v>
                </c:pt>
                <c:pt idx="219">
                  <c:v>97.725374249138568</c:v>
                </c:pt>
                <c:pt idx="220">
                  <c:v>97.751071928473465</c:v>
                </c:pt>
                <c:pt idx="221">
                  <c:v>97.776204704977729</c:v>
                </c:pt>
                <c:pt idx="222">
                  <c:v>97.800784937325304</c:v>
                </c:pt>
                <c:pt idx="223">
                  <c:v>97.824824716395611</c:v>
                </c:pt>
                <c:pt idx="224">
                  <c:v>97.84833587096395</c:v>
                </c:pt>
                <c:pt idx="225">
                  <c:v>97.871329973275834</c:v>
                </c:pt>
                <c:pt idx="226">
                  <c:v>97.893818344507466</c:v>
                </c:pt>
                <c:pt idx="227">
                  <c:v>97.915812060114504</c:v>
                </c:pt>
                <c:pt idx="228">
                  <c:v>97.937321955071141</c:v>
                </c:pt>
                <c:pt idx="229">
                  <c:v>97.958358629001609</c:v>
                </c:pt>
                <c:pt idx="230">
                  <c:v>97.978932451206077</c:v>
                </c:pt>
                <c:pt idx="231">
                  <c:v>97.999053565583054</c:v>
                </c:pt>
                <c:pt idx="232">
                  <c:v>98.018731895450102</c:v>
                </c:pt>
                <c:pt idx="233">
                  <c:v>98.037977148264957</c:v>
                </c:pt>
                <c:pt idx="234">
                  <c:v>98.056798820248886</c:v>
                </c:pt>
                <c:pt idx="235">
                  <c:v>98.07520620091411</c:v>
                </c:pt>
                <c:pt idx="236">
                  <c:v>98.093208377497291</c:v>
                </c:pt>
                <c:pt idx="237">
                  <c:v>98.11081423930078</c:v>
                </c:pt>
                <c:pt idx="238">
                  <c:v>98.128032481943436</c:v>
                </c:pt>
                <c:pt idx="239">
                  <c:v>98.144871611522788</c:v>
                </c:pt>
                <c:pt idx="240">
                  <c:v>98.16133994869034</c:v>
                </c:pt>
                <c:pt idx="241">
                  <c:v>98.177445632641593</c:v>
                </c:pt>
                <c:pt idx="242">
                  <c:v>98.193196625022537</c:v>
                </c:pt>
                <c:pt idx="243">
                  <c:v>98.208600713754336</c:v>
                </c:pt>
                <c:pt idx="244">
                  <c:v>98.223665516777601</c:v>
                </c:pt>
                <c:pt idx="245">
                  <c:v>98.238398485718108</c:v>
                </c:pt>
                <c:pt idx="246">
                  <c:v>98.252806909475339</c:v>
                </c:pt>
                <c:pt idx="247">
                  <c:v>98.266897917735463</c:v>
                </c:pt>
                <c:pt idx="248">
                  <c:v>98.280678484410231</c:v>
                </c:pt>
                <c:pt idx="249">
                  <c:v>98.294155431003318</c:v>
                </c:pt>
                <c:pt idx="250">
                  <c:v>98.307335429905507</c:v>
                </c:pt>
                <c:pt idx="251">
                  <c:v>98.320225007620223</c:v>
                </c:pt>
                <c:pt idx="252">
                  <c:v>98.332830547920707</c:v>
                </c:pt>
                <c:pt idx="253">
                  <c:v>98.345158294940376</c:v>
                </c:pt>
                <c:pt idx="254">
                  <c:v>98.357214356197559</c:v>
                </c:pt>
                <c:pt idx="255">
                  <c:v>98.369004705556009</c:v>
                </c:pt>
                <c:pt idx="256">
                  <c:v>98.380535186122557</c:v>
                </c:pt>
                <c:pt idx="257">
                  <c:v>98.391811513083113</c:v>
                </c:pt>
                <c:pt idx="258">
                  <c:v>98.402839276478247</c:v>
                </c:pt>
                <c:pt idx="259">
                  <c:v>98.413623943919688</c:v>
                </c:pt>
                <c:pt idx="260">
                  <c:v>98.424170863248904</c:v>
                </c:pt>
                <c:pt idx="261">
                  <c:v>98.434485265138875</c:v>
                </c:pt>
                <c:pt idx="262">
                  <c:v>98.44457226564036</c:v>
                </c:pt>
                <c:pt idx="263">
                  <c:v>98.454436868673753</c:v>
                </c:pt>
                <c:pt idx="264">
                  <c:v>98.464083968467563</c:v>
                </c:pt>
                <c:pt idx="265">
                  <c:v>98.473518351944776</c:v>
                </c:pt>
                <c:pt idx="266">
                  <c:v>98.482744701058053</c:v>
                </c:pt>
                <c:pt idx="267">
                  <c:v>98.491767595074876</c:v>
                </c:pt>
                <c:pt idx="268">
                  <c:v>98.500591512813699</c:v>
                </c:pt>
                <c:pt idx="269">
                  <c:v>98.509220834832092</c:v>
                </c:pt>
                <c:pt idx="270">
                  <c:v>98.517659845567849</c:v>
                </c:pt>
                <c:pt idx="271">
                  <c:v>98.525912735434119</c:v>
                </c:pt>
                <c:pt idx="272">
                  <c:v>98.533983602869512</c:v>
                </c:pt>
                <c:pt idx="273">
                  <c:v>98.541876456343985</c:v>
                </c:pt>
                <c:pt idx="274">
                  <c:v>98.549595216321634</c:v>
                </c:pt>
                <c:pt idx="275">
                  <c:v>98.557143717181162</c:v>
                </c:pt>
                <c:pt idx="276">
                  <c:v>98.564525709094966</c:v>
                </c:pt>
                <c:pt idx="277">
                  <c:v>98.571744859867636</c:v>
                </c:pt>
                <c:pt idx="278">
                  <c:v>98.578804756734883</c:v>
                </c:pt>
                <c:pt idx="279">
                  <c:v>98.585708908123522</c:v>
                </c:pt>
                <c:pt idx="280">
                  <c:v>98.592460745373529</c:v>
                </c:pt>
                <c:pt idx="281">
                  <c:v>98.599063624422811</c:v>
                </c:pt>
                <c:pt idx="282">
                  <c:v>98.605520827455535</c:v>
                </c:pt>
                <c:pt idx="283">
                  <c:v>98.611835564514891</c:v>
                </c:pt>
                <c:pt idx="284">
                  <c:v>98.61801097508085</c:v>
                </c:pt>
                <c:pt idx="285">
                  <c:v>98.624050129613778</c:v>
                </c:pt>
                <c:pt idx="286">
                  <c:v>98.629956031064665</c:v>
                </c:pt>
                <c:pt idx="287">
                  <c:v>98.635731616352544</c:v>
                </c:pt>
                <c:pt idx="288">
                  <c:v>98.641379757809958</c:v>
                </c:pt>
                <c:pt idx="289">
                  <c:v>98.646903264596972</c:v>
                </c:pt>
                <c:pt idx="290">
                  <c:v>98.652304884084614</c:v>
                </c:pt>
                <c:pt idx="291">
                  <c:v>98.657587303208174</c:v>
                </c:pt>
                <c:pt idx="292">
                  <c:v>98.662753149791186</c:v>
                </c:pt>
                <c:pt idx="293">
                  <c:v>98.667804993840619</c:v>
                </c:pt>
                <c:pt idx="294">
                  <c:v>98.672745348813947</c:v>
                </c:pt>
                <c:pt idx="295">
                  <c:v>98.677576672858592</c:v>
                </c:pt>
                <c:pt idx="296">
                  <c:v>98.682301370024518</c:v>
                </c:pt>
                <c:pt idx="297">
                  <c:v>98.686921791450359</c:v>
                </c:pt>
                <c:pt idx="298">
                  <c:v>98.691440236523746</c:v>
                </c:pt>
                <c:pt idx="299">
                  <c:v>98.695858954016401</c:v>
                </c:pt>
                <c:pt idx="300">
                  <c:v>98.700180143194515</c:v>
                </c:pt>
                <c:pt idx="301">
                  <c:v>98.704405954904885</c:v>
                </c:pt>
                <c:pt idx="302">
                  <c:v>98.708538492637402</c:v>
                </c:pt>
                <c:pt idx="303">
                  <c:v>98.712579813564432</c:v>
                </c:pt>
                <c:pt idx="304">
                  <c:v>98.716531929557419</c:v>
                </c:pt>
                <c:pt idx="305">
                  <c:v>98.720396808181462</c:v>
                </c:pt>
                <c:pt idx="306">
                  <c:v>98.72417637366803</c:v>
                </c:pt>
                <c:pt idx="307">
                  <c:v>98.727872507866593</c:v>
                </c:pt>
                <c:pt idx="308">
                  <c:v>98.731487051175378</c:v>
                </c:pt>
                <c:pt idx="309">
                  <c:v>98.735021803451872</c:v>
                </c:pt>
                <c:pt idx="310">
                  <c:v>98.738478524903357</c:v>
                </c:pt>
                <c:pt idx="311">
                  <c:v>98.741858936958096</c:v>
                </c:pt>
                <c:pt idx="312">
                  <c:v>98.745164723117369</c:v>
                </c:pt>
                <c:pt idx="313">
                  <c:v>98.748397529788974</c:v>
                </c:pt>
                <c:pt idx="314">
                  <c:v>98.751558967102454</c:v>
                </c:pt>
                <c:pt idx="315">
                  <c:v>98.75465060970653</c:v>
                </c:pt>
                <c:pt idx="316">
                  <c:v>98.757673997549063</c:v>
                </c:pt>
                <c:pt idx="317">
                  <c:v>98.760630636639974</c:v>
                </c:pt>
                <c:pt idx="318">
                  <c:v>98.763521999797433</c:v>
                </c:pt>
                <c:pt idx="319">
                  <c:v>98.76634952737777</c:v>
                </c:pt>
                <c:pt idx="320">
                  <c:v>98.769114627989381</c:v>
                </c:pt>
                <c:pt idx="321">
                  <c:v>98.771818679191</c:v>
                </c:pt>
                <c:pt idx="322">
                  <c:v>98.774463028174665</c:v>
                </c:pt>
                <c:pt idx="323">
                  <c:v>98.777048992433748</c:v>
                </c:pt>
                <c:pt idx="324">
                  <c:v>98.779577860416367</c:v>
                </c:pt>
                <c:pt idx="325">
                  <c:v>98.782050892164406</c:v>
                </c:pt>
                <c:pt idx="326">
                  <c:v>98.784469319938623</c:v>
                </c:pt>
                <c:pt idx="327">
                  <c:v>98.786834348829984</c:v>
                </c:pt>
                <c:pt idx="328">
                  <c:v>98.789147157357633</c:v>
                </c:pt>
                <c:pt idx="329">
                  <c:v>98.791408898053731</c:v>
                </c:pt>
                <c:pt idx="330">
                  <c:v>98.793620698035483</c:v>
                </c:pt>
                <c:pt idx="331">
                  <c:v>98.795783659564592</c:v>
                </c:pt>
                <c:pt idx="332">
                  <c:v>98.797898860594486</c:v>
                </c:pt>
                <c:pt idx="333">
                  <c:v>98.799967355305498</c:v>
                </c:pt>
                <c:pt idx="334">
                  <c:v>98.801990174628301</c:v>
                </c:pt>
                <c:pt idx="335">
                  <c:v>98.803968326755879</c:v>
                </c:pt>
                <c:pt idx="336">
                  <c:v>98.805902797644251</c:v>
                </c:pt>
                <c:pt idx="337">
                  <c:v>98.80779455150217</c:v>
                </c:pt>
                <c:pt idx="338">
                  <c:v>98.809644531270152</c:v>
                </c:pt>
                <c:pt idx="339">
                  <c:v>98.811453659088883</c:v>
                </c:pt>
                <c:pt idx="340">
                  <c:v>98.813222836757404</c:v>
                </c:pt>
                <c:pt idx="341">
                  <c:v>98.814952946181208</c:v>
                </c:pt>
                <c:pt idx="342">
                  <c:v>98.816644849810515</c:v>
                </c:pt>
                <c:pt idx="343">
                  <c:v>98.818299391068877</c:v>
                </c:pt>
                <c:pt idx="344">
                  <c:v>98.819917394772403</c:v>
                </c:pt>
                <c:pt idx="345">
                  <c:v>98.821499667539769</c:v>
                </c:pt>
                <c:pt idx="346">
                  <c:v>98.823046998193178</c:v>
                </c:pt>
                <c:pt idx="347">
                  <c:v>98.824560158150547</c:v>
                </c:pt>
                <c:pt idx="348">
                  <c:v>98.826039901809068</c:v>
                </c:pt>
                <c:pt idx="349">
                  <c:v>98.827486966920304</c:v>
                </c:pt>
                <c:pt idx="350">
                  <c:v>98.828902074957071</c:v>
                </c:pt>
                <c:pt idx="351">
                  <c:v>98.830285931472233</c:v>
                </c:pt>
                <c:pt idx="352">
                  <c:v>98.831639226449624</c:v>
                </c:pt>
                <c:pt idx="353">
                  <c:v>98.832962634647245</c:v>
                </c:pt>
                <c:pt idx="354">
                  <c:v>98.834256815932875</c:v>
                </c:pt>
                <c:pt idx="355">
                  <c:v>98.83552241561236</c:v>
                </c:pt>
                <c:pt idx="356">
                  <c:v>98.836760064750649</c:v>
                </c:pt>
                <c:pt idx="357">
                  <c:v>98.837970380485743</c:v>
                </c:pt>
                <c:pt idx="358">
                  <c:v>98.839153966335786</c:v>
                </c:pt>
                <c:pt idx="359">
                  <c:v>98.840311412499346</c:v>
                </c:pt>
                <c:pt idx="360">
                  <c:v>98.841443296149137</c:v>
                </c:pt>
                <c:pt idx="361">
                  <c:v>98.842550181719247</c:v>
                </c:pt>
                <c:pt idx="362">
                  <c:v>98.843632621186018</c:v>
                </c:pt>
                <c:pt idx="363">
                  <c:v>98.844691154342826</c:v>
                </c:pt>
                <c:pt idx="364">
                  <c:v>98.845726309068695</c:v>
                </c:pt>
                <c:pt idx="365">
                  <c:v>98.846738601591127</c:v>
                </c:pt>
                <c:pt idx="366">
                  <c:v>98.847728536743006</c:v>
                </c:pt>
                <c:pt idx="367">
                  <c:v>98.84869660821397</c:v>
                </c:pt>
                <c:pt idx="368">
                  <c:v>98.849643298796167</c:v>
                </c:pt>
                <c:pt idx="369">
                  <c:v>98.850569080624624</c:v>
                </c:pt>
                <c:pt idx="370">
                  <c:v>98.851474415412355</c:v>
                </c:pt>
                <c:pt idx="371">
                  <c:v>98.852359754680222</c:v>
                </c:pt>
                <c:pt idx="372">
                  <c:v>98.853225539981764</c:v>
                </c:pt>
                <c:pt idx="373">
                  <c:v>98.85407220312311</c:v>
                </c:pt>
                <c:pt idx="374">
                  <c:v>98.854900166378002</c:v>
                </c:pt>
                <c:pt idx="375">
                  <c:v>98.855709842698076</c:v>
                </c:pt>
                <c:pt idx="376">
                  <c:v>98.856501635918548</c:v>
                </c:pt>
                <c:pt idx="377">
                  <c:v>98.85727594095934</c:v>
                </c:pt>
                <c:pt idx="378">
                  <c:v>98.858033144021761</c:v>
                </c:pt>
                <c:pt idx="379">
                  <c:v>98.858773622780916</c:v>
                </c:pt>
                <c:pt idx="380">
                  <c:v>98.859497746573808</c:v>
                </c:pt>
                <c:pt idx="381">
                  <c:v>98.860205876583308</c:v>
                </c:pt>
                <c:pt idx="382">
                  <c:v>98.860898366018105</c:v>
                </c:pt>
              </c:numCache>
            </c:numRef>
          </c:yVal>
          <c:smooth val="0"/>
        </c:ser>
        <c:ser>
          <c:idx val="8"/>
          <c:order val="1"/>
          <c:tx>
            <c:v>environment for sim</c:v>
          </c:tx>
          <c:xVal>
            <c:numRef>
              <c:f>'Heatbed simulator'!$B$50:$B$432</c:f>
              <c:numCache>
                <c:formatCode>General</c:formatCode>
                <c:ptCount val="383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'Heatbed simulator'!$C$50:$C$432</c:f>
              <c:numCache>
                <c:formatCode>General</c:formatCode>
                <c:ptCount val="383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37">
                  <c:v>20</c:v>
                </c:pt>
                <c:pt idx="138">
                  <c:v>20</c:v>
                </c:pt>
                <c:pt idx="139">
                  <c:v>20</c:v>
                </c:pt>
                <c:pt idx="140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20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20</c:v>
                </c:pt>
                <c:pt idx="154">
                  <c:v>20</c:v>
                </c:pt>
                <c:pt idx="155">
                  <c:v>20</c:v>
                </c:pt>
                <c:pt idx="156">
                  <c:v>20</c:v>
                </c:pt>
                <c:pt idx="157">
                  <c:v>20</c:v>
                </c:pt>
                <c:pt idx="158">
                  <c:v>20</c:v>
                </c:pt>
                <c:pt idx="159">
                  <c:v>20</c:v>
                </c:pt>
                <c:pt idx="160">
                  <c:v>20</c:v>
                </c:pt>
                <c:pt idx="161">
                  <c:v>20</c:v>
                </c:pt>
                <c:pt idx="162">
                  <c:v>20</c:v>
                </c:pt>
                <c:pt idx="163">
                  <c:v>20</c:v>
                </c:pt>
                <c:pt idx="164">
                  <c:v>20</c:v>
                </c:pt>
                <c:pt idx="165">
                  <c:v>20</c:v>
                </c:pt>
                <c:pt idx="166">
                  <c:v>20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20</c:v>
                </c:pt>
                <c:pt idx="171">
                  <c:v>20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20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20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20</c:v>
                </c:pt>
                <c:pt idx="267">
                  <c:v>20</c:v>
                </c:pt>
                <c:pt idx="268">
                  <c:v>20</c:v>
                </c:pt>
                <c:pt idx="269">
                  <c:v>20</c:v>
                </c:pt>
                <c:pt idx="270">
                  <c:v>20</c:v>
                </c:pt>
                <c:pt idx="271">
                  <c:v>20</c:v>
                </c:pt>
                <c:pt idx="272">
                  <c:v>20</c:v>
                </c:pt>
                <c:pt idx="273">
                  <c:v>20</c:v>
                </c:pt>
                <c:pt idx="274">
                  <c:v>20</c:v>
                </c:pt>
                <c:pt idx="275">
                  <c:v>20</c:v>
                </c:pt>
                <c:pt idx="276">
                  <c:v>20</c:v>
                </c:pt>
                <c:pt idx="277">
                  <c:v>20</c:v>
                </c:pt>
                <c:pt idx="278">
                  <c:v>20</c:v>
                </c:pt>
                <c:pt idx="279">
                  <c:v>20</c:v>
                </c:pt>
                <c:pt idx="280">
                  <c:v>20</c:v>
                </c:pt>
                <c:pt idx="281">
                  <c:v>20</c:v>
                </c:pt>
                <c:pt idx="282">
                  <c:v>20</c:v>
                </c:pt>
                <c:pt idx="283">
                  <c:v>20</c:v>
                </c:pt>
                <c:pt idx="284">
                  <c:v>20</c:v>
                </c:pt>
                <c:pt idx="285">
                  <c:v>20</c:v>
                </c:pt>
                <c:pt idx="286">
                  <c:v>20</c:v>
                </c:pt>
                <c:pt idx="287">
                  <c:v>20</c:v>
                </c:pt>
                <c:pt idx="288">
                  <c:v>20</c:v>
                </c:pt>
                <c:pt idx="289">
                  <c:v>20</c:v>
                </c:pt>
                <c:pt idx="290">
                  <c:v>20</c:v>
                </c:pt>
                <c:pt idx="291">
                  <c:v>20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20</c:v>
                </c:pt>
                <c:pt idx="296">
                  <c:v>20</c:v>
                </c:pt>
                <c:pt idx="297">
                  <c:v>20</c:v>
                </c:pt>
                <c:pt idx="298">
                  <c:v>20</c:v>
                </c:pt>
                <c:pt idx="299">
                  <c:v>20</c:v>
                </c:pt>
                <c:pt idx="300">
                  <c:v>20</c:v>
                </c:pt>
                <c:pt idx="301">
                  <c:v>20</c:v>
                </c:pt>
                <c:pt idx="302">
                  <c:v>20</c:v>
                </c:pt>
                <c:pt idx="303">
                  <c:v>20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20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20</c:v>
                </c:pt>
                <c:pt idx="351">
                  <c:v>20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20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</c:numCache>
            </c:numRef>
          </c:yVal>
          <c:smooth val="0"/>
        </c:ser>
        <c:ser>
          <c:idx val="0"/>
          <c:order val="2"/>
          <c:tx>
            <c:v>heat bed bottom</c:v>
          </c:tx>
          <c:marker>
            <c:symbol val="none"/>
          </c:marker>
          <c:xVal>
            <c:numRef>
              <c:f>'Heatbed simulator'!$B$50:$B$432</c:f>
              <c:numCache>
                <c:formatCode>General</c:formatCode>
                <c:ptCount val="383"/>
                <c:pt idx="0">
                  <c:v>0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0.11666666666666667</c:v>
                </c:pt>
                <c:pt idx="4">
                  <c:v>0.13333333333333333</c:v>
                </c:pt>
                <c:pt idx="5">
                  <c:v>0.15</c:v>
                </c:pt>
                <c:pt idx="6">
                  <c:v>0.16666666666666666</c:v>
                </c:pt>
                <c:pt idx="7">
                  <c:v>0.18333333333333332</c:v>
                </c:pt>
                <c:pt idx="8">
                  <c:v>0.2</c:v>
                </c:pt>
                <c:pt idx="9">
                  <c:v>0.21666666666666667</c:v>
                </c:pt>
                <c:pt idx="10">
                  <c:v>0.23333333333333334</c:v>
                </c:pt>
                <c:pt idx="11">
                  <c:v>0.25</c:v>
                </c:pt>
                <c:pt idx="12">
                  <c:v>0.26666666666666666</c:v>
                </c:pt>
                <c:pt idx="13">
                  <c:v>0.28333333333333333</c:v>
                </c:pt>
                <c:pt idx="14">
                  <c:v>0.3</c:v>
                </c:pt>
                <c:pt idx="15">
                  <c:v>0.31666666666666665</c:v>
                </c:pt>
                <c:pt idx="16">
                  <c:v>0.33333333333333331</c:v>
                </c:pt>
                <c:pt idx="17">
                  <c:v>0.35</c:v>
                </c:pt>
                <c:pt idx="18">
                  <c:v>0.36666666666666664</c:v>
                </c:pt>
                <c:pt idx="19">
                  <c:v>0.38333333333333336</c:v>
                </c:pt>
                <c:pt idx="20">
                  <c:v>0.4</c:v>
                </c:pt>
                <c:pt idx="21">
                  <c:v>0.41666666666666669</c:v>
                </c:pt>
                <c:pt idx="22">
                  <c:v>0.43333333333333335</c:v>
                </c:pt>
                <c:pt idx="23">
                  <c:v>0.45</c:v>
                </c:pt>
                <c:pt idx="24">
                  <c:v>0.46666666666666667</c:v>
                </c:pt>
                <c:pt idx="25">
                  <c:v>0.48333333333333334</c:v>
                </c:pt>
                <c:pt idx="26">
                  <c:v>0.5</c:v>
                </c:pt>
                <c:pt idx="27">
                  <c:v>0.51666666666666672</c:v>
                </c:pt>
                <c:pt idx="28">
                  <c:v>0.53333333333333333</c:v>
                </c:pt>
                <c:pt idx="29">
                  <c:v>0.55000000000000004</c:v>
                </c:pt>
                <c:pt idx="30">
                  <c:v>0.6333333333333333</c:v>
                </c:pt>
                <c:pt idx="31">
                  <c:v>0.71666666666666667</c:v>
                </c:pt>
                <c:pt idx="32">
                  <c:v>0.8</c:v>
                </c:pt>
                <c:pt idx="33">
                  <c:v>0.8833333333333333</c:v>
                </c:pt>
                <c:pt idx="34">
                  <c:v>0.96666666666666667</c:v>
                </c:pt>
                <c:pt idx="35">
                  <c:v>1.05</c:v>
                </c:pt>
                <c:pt idx="36">
                  <c:v>1.1333333333333333</c:v>
                </c:pt>
                <c:pt idx="37">
                  <c:v>1.2166666666666666</c:v>
                </c:pt>
                <c:pt idx="38">
                  <c:v>1.3</c:v>
                </c:pt>
                <c:pt idx="39">
                  <c:v>1.3833333333333333</c:v>
                </c:pt>
                <c:pt idx="40">
                  <c:v>1.4666666666666666</c:v>
                </c:pt>
                <c:pt idx="41">
                  <c:v>1.55</c:v>
                </c:pt>
                <c:pt idx="42">
                  <c:v>1.6333333333333333</c:v>
                </c:pt>
                <c:pt idx="43">
                  <c:v>1.7166666666666666</c:v>
                </c:pt>
                <c:pt idx="44">
                  <c:v>1.8</c:v>
                </c:pt>
                <c:pt idx="45">
                  <c:v>1.8833333333333333</c:v>
                </c:pt>
                <c:pt idx="46">
                  <c:v>1.9666666666666666</c:v>
                </c:pt>
                <c:pt idx="47">
                  <c:v>2.0499999999999998</c:v>
                </c:pt>
                <c:pt idx="48">
                  <c:v>2.1333333333333333</c:v>
                </c:pt>
                <c:pt idx="49">
                  <c:v>2.2166666666666668</c:v>
                </c:pt>
                <c:pt idx="50">
                  <c:v>2.2999999999999998</c:v>
                </c:pt>
                <c:pt idx="51">
                  <c:v>2.3833333333333333</c:v>
                </c:pt>
                <c:pt idx="52">
                  <c:v>2.4666666666666668</c:v>
                </c:pt>
                <c:pt idx="53">
                  <c:v>2.5499999999999998</c:v>
                </c:pt>
                <c:pt idx="54">
                  <c:v>2.6333333333333333</c:v>
                </c:pt>
                <c:pt idx="55">
                  <c:v>2.7166666666666668</c:v>
                </c:pt>
                <c:pt idx="56">
                  <c:v>2.8</c:v>
                </c:pt>
                <c:pt idx="57">
                  <c:v>2.8833333333333333</c:v>
                </c:pt>
                <c:pt idx="58">
                  <c:v>2.9666666666666668</c:v>
                </c:pt>
                <c:pt idx="59">
                  <c:v>3.05</c:v>
                </c:pt>
                <c:pt idx="60">
                  <c:v>3.1333333333333333</c:v>
                </c:pt>
                <c:pt idx="61">
                  <c:v>3.2166666666666668</c:v>
                </c:pt>
                <c:pt idx="62">
                  <c:v>3.3</c:v>
                </c:pt>
                <c:pt idx="63">
                  <c:v>3.3833333333333333</c:v>
                </c:pt>
                <c:pt idx="64">
                  <c:v>3.4666666666666668</c:v>
                </c:pt>
                <c:pt idx="65">
                  <c:v>3.55</c:v>
                </c:pt>
                <c:pt idx="66">
                  <c:v>3.6333333333333333</c:v>
                </c:pt>
                <c:pt idx="67">
                  <c:v>3.7166666666666668</c:v>
                </c:pt>
                <c:pt idx="68">
                  <c:v>3.8</c:v>
                </c:pt>
                <c:pt idx="69">
                  <c:v>3.8833333333333333</c:v>
                </c:pt>
                <c:pt idx="70">
                  <c:v>3.9666666666666668</c:v>
                </c:pt>
                <c:pt idx="71">
                  <c:v>4.05</c:v>
                </c:pt>
                <c:pt idx="72">
                  <c:v>4.1333333333333337</c:v>
                </c:pt>
                <c:pt idx="73">
                  <c:v>4.2166666666666668</c:v>
                </c:pt>
                <c:pt idx="74">
                  <c:v>4.3</c:v>
                </c:pt>
                <c:pt idx="75">
                  <c:v>4.3833333333333337</c:v>
                </c:pt>
                <c:pt idx="76">
                  <c:v>4.4666666666666668</c:v>
                </c:pt>
                <c:pt idx="77">
                  <c:v>4.55</c:v>
                </c:pt>
                <c:pt idx="78">
                  <c:v>4.6333333333333337</c:v>
                </c:pt>
                <c:pt idx="79">
                  <c:v>4.7166666666666668</c:v>
                </c:pt>
                <c:pt idx="80">
                  <c:v>4.8</c:v>
                </c:pt>
                <c:pt idx="81">
                  <c:v>4.8833333333333337</c:v>
                </c:pt>
                <c:pt idx="82">
                  <c:v>4.9666666666666668</c:v>
                </c:pt>
                <c:pt idx="83">
                  <c:v>5.05</c:v>
                </c:pt>
                <c:pt idx="84">
                  <c:v>5.1333333333333337</c:v>
                </c:pt>
                <c:pt idx="85">
                  <c:v>5.2166666666666668</c:v>
                </c:pt>
                <c:pt idx="86">
                  <c:v>5.3</c:v>
                </c:pt>
                <c:pt idx="87">
                  <c:v>5.3833333333333337</c:v>
                </c:pt>
                <c:pt idx="88">
                  <c:v>5.4666666666666668</c:v>
                </c:pt>
                <c:pt idx="89">
                  <c:v>5.55</c:v>
                </c:pt>
                <c:pt idx="90">
                  <c:v>5.6333333333333337</c:v>
                </c:pt>
                <c:pt idx="91">
                  <c:v>5.7166666666666668</c:v>
                </c:pt>
                <c:pt idx="92">
                  <c:v>5.8</c:v>
                </c:pt>
                <c:pt idx="93">
                  <c:v>5.8833333333333337</c:v>
                </c:pt>
                <c:pt idx="94">
                  <c:v>5.9666666666666668</c:v>
                </c:pt>
                <c:pt idx="95">
                  <c:v>6.05</c:v>
                </c:pt>
                <c:pt idx="96">
                  <c:v>6.1333333333333337</c:v>
                </c:pt>
                <c:pt idx="97">
                  <c:v>6.2166666666666668</c:v>
                </c:pt>
                <c:pt idx="98">
                  <c:v>6.3</c:v>
                </c:pt>
                <c:pt idx="99">
                  <c:v>6.3833333333333337</c:v>
                </c:pt>
                <c:pt idx="100">
                  <c:v>6.4666666666666668</c:v>
                </c:pt>
                <c:pt idx="101">
                  <c:v>6.55</c:v>
                </c:pt>
                <c:pt idx="102">
                  <c:v>6.6333333333333337</c:v>
                </c:pt>
                <c:pt idx="103">
                  <c:v>6.7166666666666668</c:v>
                </c:pt>
                <c:pt idx="104">
                  <c:v>6.8</c:v>
                </c:pt>
                <c:pt idx="105">
                  <c:v>6.8833333333333337</c:v>
                </c:pt>
                <c:pt idx="106">
                  <c:v>6.9666666666666668</c:v>
                </c:pt>
                <c:pt idx="107">
                  <c:v>7.05</c:v>
                </c:pt>
                <c:pt idx="108">
                  <c:v>7.1333333333333337</c:v>
                </c:pt>
                <c:pt idx="109">
                  <c:v>7.2166666666666668</c:v>
                </c:pt>
                <c:pt idx="110">
                  <c:v>7.3</c:v>
                </c:pt>
                <c:pt idx="111">
                  <c:v>7.3833333333333337</c:v>
                </c:pt>
                <c:pt idx="112">
                  <c:v>7.4666666666666668</c:v>
                </c:pt>
                <c:pt idx="113">
                  <c:v>7.55</c:v>
                </c:pt>
                <c:pt idx="114">
                  <c:v>7.6333333333333337</c:v>
                </c:pt>
                <c:pt idx="115">
                  <c:v>7.7166666666666668</c:v>
                </c:pt>
                <c:pt idx="116">
                  <c:v>7.8</c:v>
                </c:pt>
                <c:pt idx="117">
                  <c:v>7.8833333333333337</c:v>
                </c:pt>
                <c:pt idx="118">
                  <c:v>7.9666666666666668</c:v>
                </c:pt>
                <c:pt idx="119">
                  <c:v>8.0500000000000007</c:v>
                </c:pt>
                <c:pt idx="120">
                  <c:v>8.1333333333333329</c:v>
                </c:pt>
                <c:pt idx="121">
                  <c:v>8.2166666666666668</c:v>
                </c:pt>
                <c:pt idx="122">
                  <c:v>8.3000000000000007</c:v>
                </c:pt>
                <c:pt idx="123">
                  <c:v>8.3833333333333329</c:v>
                </c:pt>
                <c:pt idx="124">
                  <c:v>8.4666666666666668</c:v>
                </c:pt>
                <c:pt idx="125">
                  <c:v>8.5500000000000007</c:v>
                </c:pt>
                <c:pt idx="126">
                  <c:v>8.6333333333333329</c:v>
                </c:pt>
                <c:pt idx="127">
                  <c:v>8.7166666666666668</c:v>
                </c:pt>
                <c:pt idx="128">
                  <c:v>8.8000000000000007</c:v>
                </c:pt>
                <c:pt idx="129">
                  <c:v>8.8833333333333329</c:v>
                </c:pt>
                <c:pt idx="130">
                  <c:v>8.9666666666666668</c:v>
                </c:pt>
                <c:pt idx="131">
                  <c:v>9.0500000000000007</c:v>
                </c:pt>
                <c:pt idx="132">
                  <c:v>9.1333333333333329</c:v>
                </c:pt>
                <c:pt idx="133">
                  <c:v>9.2166666666666668</c:v>
                </c:pt>
                <c:pt idx="134">
                  <c:v>9.3000000000000007</c:v>
                </c:pt>
                <c:pt idx="135">
                  <c:v>9.3833333333333329</c:v>
                </c:pt>
                <c:pt idx="136">
                  <c:v>9.4666666666666668</c:v>
                </c:pt>
                <c:pt idx="137">
                  <c:v>9.5500000000000007</c:v>
                </c:pt>
                <c:pt idx="138">
                  <c:v>9.6333333333333329</c:v>
                </c:pt>
                <c:pt idx="139">
                  <c:v>9.7166666666666668</c:v>
                </c:pt>
                <c:pt idx="140">
                  <c:v>9.8000000000000007</c:v>
                </c:pt>
                <c:pt idx="141">
                  <c:v>9.8833333333333329</c:v>
                </c:pt>
                <c:pt idx="142">
                  <c:v>9.9666666666666668</c:v>
                </c:pt>
                <c:pt idx="143">
                  <c:v>10.050000000000001</c:v>
                </c:pt>
                <c:pt idx="144">
                  <c:v>10.133333333333333</c:v>
                </c:pt>
                <c:pt idx="145">
                  <c:v>10.216666666666667</c:v>
                </c:pt>
                <c:pt idx="146">
                  <c:v>10.3</c:v>
                </c:pt>
                <c:pt idx="147">
                  <c:v>10.383333333333333</c:v>
                </c:pt>
                <c:pt idx="148">
                  <c:v>10.466666666666667</c:v>
                </c:pt>
                <c:pt idx="149">
                  <c:v>10.55</c:v>
                </c:pt>
                <c:pt idx="150">
                  <c:v>10.633333333333333</c:v>
                </c:pt>
                <c:pt idx="151">
                  <c:v>10.716666666666667</c:v>
                </c:pt>
                <c:pt idx="152">
                  <c:v>10.8</c:v>
                </c:pt>
                <c:pt idx="153">
                  <c:v>10.883333333333333</c:v>
                </c:pt>
                <c:pt idx="154">
                  <c:v>10.966666666666667</c:v>
                </c:pt>
                <c:pt idx="155">
                  <c:v>11.05</c:v>
                </c:pt>
                <c:pt idx="156">
                  <c:v>11.133333333333333</c:v>
                </c:pt>
                <c:pt idx="157">
                  <c:v>11.216666666666667</c:v>
                </c:pt>
                <c:pt idx="158">
                  <c:v>11.3</c:v>
                </c:pt>
                <c:pt idx="159">
                  <c:v>11.383333333333333</c:v>
                </c:pt>
                <c:pt idx="160">
                  <c:v>11.466666666666667</c:v>
                </c:pt>
                <c:pt idx="161">
                  <c:v>11.55</c:v>
                </c:pt>
                <c:pt idx="162">
                  <c:v>11.633333333333333</c:v>
                </c:pt>
                <c:pt idx="163">
                  <c:v>11.716666666666667</c:v>
                </c:pt>
                <c:pt idx="164">
                  <c:v>11.8</c:v>
                </c:pt>
                <c:pt idx="165">
                  <c:v>11.883333333333333</c:v>
                </c:pt>
                <c:pt idx="166">
                  <c:v>11.966666666666667</c:v>
                </c:pt>
                <c:pt idx="167">
                  <c:v>12.05</c:v>
                </c:pt>
                <c:pt idx="168">
                  <c:v>12.133333333333333</c:v>
                </c:pt>
                <c:pt idx="169">
                  <c:v>12.216666666666667</c:v>
                </c:pt>
                <c:pt idx="170">
                  <c:v>12.3</c:v>
                </c:pt>
                <c:pt idx="171">
                  <c:v>12.383333333333333</c:v>
                </c:pt>
                <c:pt idx="172">
                  <c:v>12.466666666666667</c:v>
                </c:pt>
                <c:pt idx="173">
                  <c:v>12.55</c:v>
                </c:pt>
                <c:pt idx="174">
                  <c:v>12.633333333333333</c:v>
                </c:pt>
                <c:pt idx="175">
                  <c:v>12.716666666666667</c:v>
                </c:pt>
                <c:pt idx="176">
                  <c:v>12.8</c:v>
                </c:pt>
                <c:pt idx="177">
                  <c:v>12.883333333333333</c:v>
                </c:pt>
                <c:pt idx="178">
                  <c:v>12.966666666666667</c:v>
                </c:pt>
                <c:pt idx="179">
                  <c:v>13.05</c:v>
                </c:pt>
                <c:pt idx="180">
                  <c:v>13.133333333333333</c:v>
                </c:pt>
                <c:pt idx="181">
                  <c:v>13.216666666666667</c:v>
                </c:pt>
                <c:pt idx="182">
                  <c:v>13.3</c:v>
                </c:pt>
                <c:pt idx="183">
                  <c:v>13.383333333333333</c:v>
                </c:pt>
                <c:pt idx="184">
                  <c:v>13.466666666666667</c:v>
                </c:pt>
                <c:pt idx="185">
                  <c:v>13.55</c:v>
                </c:pt>
                <c:pt idx="186">
                  <c:v>13.633333333333333</c:v>
                </c:pt>
                <c:pt idx="187">
                  <c:v>13.716666666666667</c:v>
                </c:pt>
                <c:pt idx="188">
                  <c:v>13.8</c:v>
                </c:pt>
                <c:pt idx="189">
                  <c:v>13.883333333333333</c:v>
                </c:pt>
                <c:pt idx="190">
                  <c:v>13.966666666666667</c:v>
                </c:pt>
                <c:pt idx="191">
                  <c:v>14.05</c:v>
                </c:pt>
                <c:pt idx="192">
                  <c:v>14.133333333333333</c:v>
                </c:pt>
                <c:pt idx="193">
                  <c:v>14.216666666666667</c:v>
                </c:pt>
                <c:pt idx="194">
                  <c:v>14.3</c:v>
                </c:pt>
                <c:pt idx="195">
                  <c:v>14.383333333333333</c:v>
                </c:pt>
                <c:pt idx="196">
                  <c:v>14.466666666666667</c:v>
                </c:pt>
                <c:pt idx="197">
                  <c:v>14.55</c:v>
                </c:pt>
                <c:pt idx="198">
                  <c:v>14.633333333333333</c:v>
                </c:pt>
                <c:pt idx="199">
                  <c:v>14.716666666666667</c:v>
                </c:pt>
                <c:pt idx="200">
                  <c:v>14.8</c:v>
                </c:pt>
                <c:pt idx="201">
                  <c:v>14.883333333333333</c:v>
                </c:pt>
                <c:pt idx="202">
                  <c:v>14.966666666666667</c:v>
                </c:pt>
                <c:pt idx="203">
                  <c:v>15.05</c:v>
                </c:pt>
                <c:pt idx="204">
                  <c:v>15.133333333333333</c:v>
                </c:pt>
                <c:pt idx="205">
                  <c:v>15.216666666666667</c:v>
                </c:pt>
                <c:pt idx="206">
                  <c:v>15.3</c:v>
                </c:pt>
                <c:pt idx="207">
                  <c:v>15.383333333333333</c:v>
                </c:pt>
                <c:pt idx="208">
                  <c:v>15.466666666666667</c:v>
                </c:pt>
                <c:pt idx="209">
                  <c:v>15.55</c:v>
                </c:pt>
                <c:pt idx="210">
                  <c:v>15.633333333333333</c:v>
                </c:pt>
                <c:pt idx="211">
                  <c:v>15.716666666666667</c:v>
                </c:pt>
                <c:pt idx="212">
                  <c:v>15.8</c:v>
                </c:pt>
                <c:pt idx="213">
                  <c:v>15.883333333333333</c:v>
                </c:pt>
                <c:pt idx="214">
                  <c:v>15.966666666666667</c:v>
                </c:pt>
                <c:pt idx="215">
                  <c:v>16.05</c:v>
                </c:pt>
                <c:pt idx="216">
                  <c:v>16.133333333333333</c:v>
                </c:pt>
                <c:pt idx="217">
                  <c:v>16.216666666666665</c:v>
                </c:pt>
                <c:pt idx="218">
                  <c:v>16.3</c:v>
                </c:pt>
                <c:pt idx="219">
                  <c:v>16.383333333333333</c:v>
                </c:pt>
                <c:pt idx="220">
                  <c:v>16.466666666666665</c:v>
                </c:pt>
                <c:pt idx="221">
                  <c:v>16.55</c:v>
                </c:pt>
                <c:pt idx="222">
                  <c:v>16.633333333333333</c:v>
                </c:pt>
                <c:pt idx="223">
                  <c:v>16.716666666666665</c:v>
                </c:pt>
                <c:pt idx="224">
                  <c:v>16.8</c:v>
                </c:pt>
                <c:pt idx="225">
                  <c:v>16.883333333333333</c:v>
                </c:pt>
                <c:pt idx="226">
                  <c:v>16.966666666666665</c:v>
                </c:pt>
                <c:pt idx="227">
                  <c:v>17.05</c:v>
                </c:pt>
                <c:pt idx="228">
                  <c:v>17.133333333333333</c:v>
                </c:pt>
                <c:pt idx="229">
                  <c:v>17.216666666666665</c:v>
                </c:pt>
                <c:pt idx="230">
                  <c:v>17.3</c:v>
                </c:pt>
                <c:pt idx="231">
                  <c:v>17.383333333333333</c:v>
                </c:pt>
                <c:pt idx="232">
                  <c:v>17.466666666666665</c:v>
                </c:pt>
                <c:pt idx="233">
                  <c:v>17.55</c:v>
                </c:pt>
                <c:pt idx="234">
                  <c:v>17.633333333333333</c:v>
                </c:pt>
                <c:pt idx="235">
                  <c:v>17.716666666666665</c:v>
                </c:pt>
                <c:pt idx="236">
                  <c:v>17.8</c:v>
                </c:pt>
                <c:pt idx="237">
                  <c:v>17.883333333333333</c:v>
                </c:pt>
                <c:pt idx="238">
                  <c:v>17.966666666666665</c:v>
                </c:pt>
                <c:pt idx="239">
                  <c:v>18.05</c:v>
                </c:pt>
                <c:pt idx="240">
                  <c:v>18.133333333333333</c:v>
                </c:pt>
                <c:pt idx="241">
                  <c:v>18.216666666666665</c:v>
                </c:pt>
                <c:pt idx="242">
                  <c:v>18.3</c:v>
                </c:pt>
                <c:pt idx="243">
                  <c:v>18.383333333333333</c:v>
                </c:pt>
                <c:pt idx="244">
                  <c:v>18.466666666666665</c:v>
                </c:pt>
                <c:pt idx="245">
                  <c:v>18.55</c:v>
                </c:pt>
                <c:pt idx="246">
                  <c:v>18.633333333333333</c:v>
                </c:pt>
                <c:pt idx="247">
                  <c:v>18.716666666666665</c:v>
                </c:pt>
                <c:pt idx="248">
                  <c:v>18.8</c:v>
                </c:pt>
                <c:pt idx="249">
                  <c:v>18.883333333333333</c:v>
                </c:pt>
                <c:pt idx="250">
                  <c:v>18.966666666666665</c:v>
                </c:pt>
                <c:pt idx="251">
                  <c:v>19.05</c:v>
                </c:pt>
                <c:pt idx="252">
                  <c:v>19.133333333333333</c:v>
                </c:pt>
                <c:pt idx="253">
                  <c:v>19.216666666666665</c:v>
                </c:pt>
                <c:pt idx="254">
                  <c:v>19.3</c:v>
                </c:pt>
                <c:pt idx="255">
                  <c:v>19.383333333333333</c:v>
                </c:pt>
                <c:pt idx="256">
                  <c:v>19.466666666666665</c:v>
                </c:pt>
                <c:pt idx="257">
                  <c:v>19.55</c:v>
                </c:pt>
                <c:pt idx="258">
                  <c:v>19.633333333333333</c:v>
                </c:pt>
                <c:pt idx="259">
                  <c:v>19.716666666666665</c:v>
                </c:pt>
                <c:pt idx="260">
                  <c:v>19.8</c:v>
                </c:pt>
                <c:pt idx="261">
                  <c:v>19.883333333333333</c:v>
                </c:pt>
                <c:pt idx="262">
                  <c:v>19.966666666666665</c:v>
                </c:pt>
                <c:pt idx="263">
                  <c:v>20.05</c:v>
                </c:pt>
                <c:pt idx="264">
                  <c:v>20.133333333333333</c:v>
                </c:pt>
                <c:pt idx="265">
                  <c:v>20.216666666666665</c:v>
                </c:pt>
                <c:pt idx="266">
                  <c:v>20.3</c:v>
                </c:pt>
                <c:pt idx="267">
                  <c:v>20.383333333333333</c:v>
                </c:pt>
                <c:pt idx="268">
                  <c:v>20.466666666666665</c:v>
                </c:pt>
                <c:pt idx="269">
                  <c:v>20.55</c:v>
                </c:pt>
                <c:pt idx="270">
                  <c:v>20.633333333333333</c:v>
                </c:pt>
                <c:pt idx="271">
                  <c:v>20.716666666666665</c:v>
                </c:pt>
                <c:pt idx="272">
                  <c:v>20.8</c:v>
                </c:pt>
                <c:pt idx="273">
                  <c:v>20.883333333333333</c:v>
                </c:pt>
                <c:pt idx="274">
                  <c:v>20.966666666666665</c:v>
                </c:pt>
                <c:pt idx="275">
                  <c:v>21.05</c:v>
                </c:pt>
                <c:pt idx="276">
                  <c:v>21.133333333333333</c:v>
                </c:pt>
                <c:pt idx="277">
                  <c:v>21.216666666666665</c:v>
                </c:pt>
                <c:pt idx="278">
                  <c:v>21.3</c:v>
                </c:pt>
                <c:pt idx="279">
                  <c:v>21.383333333333333</c:v>
                </c:pt>
                <c:pt idx="280">
                  <c:v>21.466666666666665</c:v>
                </c:pt>
                <c:pt idx="281">
                  <c:v>21.55</c:v>
                </c:pt>
                <c:pt idx="282">
                  <c:v>21.633333333333333</c:v>
                </c:pt>
                <c:pt idx="283">
                  <c:v>21.716666666666665</c:v>
                </c:pt>
                <c:pt idx="284">
                  <c:v>21.8</c:v>
                </c:pt>
                <c:pt idx="285">
                  <c:v>21.883333333333333</c:v>
                </c:pt>
                <c:pt idx="286">
                  <c:v>21.966666666666665</c:v>
                </c:pt>
                <c:pt idx="287">
                  <c:v>22.05</c:v>
                </c:pt>
                <c:pt idx="288">
                  <c:v>22.133333333333333</c:v>
                </c:pt>
                <c:pt idx="289">
                  <c:v>22.216666666666665</c:v>
                </c:pt>
                <c:pt idx="290">
                  <c:v>22.3</c:v>
                </c:pt>
                <c:pt idx="291">
                  <c:v>22.383333333333333</c:v>
                </c:pt>
                <c:pt idx="292">
                  <c:v>22.466666666666665</c:v>
                </c:pt>
                <c:pt idx="293">
                  <c:v>22.55</c:v>
                </c:pt>
                <c:pt idx="294">
                  <c:v>22.633333333333333</c:v>
                </c:pt>
                <c:pt idx="295">
                  <c:v>22.716666666666665</c:v>
                </c:pt>
                <c:pt idx="296">
                  <c:v>22.8</c:v>
                </c:pt>
                <c:pt idx="297">
                  <c:v>22.883333333333333</c:v>
                </c:pt>
                <c:pt idx="298">
                  <c:v>22.966666666666665</c:v>
                </c:pt>
                <c:pt idx="299">
                  <c:v>23.05</c:v>
                </c:pt>
                <c:pt idx="300">
                  <c:v>23.133333333333333</c:v>
                </c:pt>
                <c:pt idx="301">
                  <c:v>23.216666666666665</c:v>
                </c:pt>
                <c:pt idx="302">
                  <c:v>23.3</c:v>
                </c:pt>
                <c:pt idx="303">
                  <c:v>23.383333333333333</c:v>
                </c:pt>
                <c:pt idx="304">
                  <c:v>23.466666666666665</c:v>
                </c:pt>
                <c:pt idx="305">
                  <c:v>23.55</c:v>
                </c:pt>
                <c:pt idx="306">
                  <c:v>23.633333333333333</c:v>
                </c:pt>
                <c:pt idx="307">
                  <c:v>23.716666666666665</c:v>
                </c:pt>
                <c:pt idx="308">
                  <c:v>23.8</c:v>
                </c:pt>
                <c:pt idx="309">
                  <c:v>23.883333333333333</c:v>
                </c:pt>
                <c:pt idx="310">
                  <c:v>23.966666666666665</c:v>
                </c:pt>
                <c:pt idx="311">
                  <c:v>24.05</c:v>
                </c:pt>
                <c:pt idx="312">
                  <c:v>24.133333333333333</c:v>
                </c:pt>
                <c:pt idx="313">
                  <c:v>24.216666666666665</c:v>
                </c:pt>
                <c:pt idx="314">
                  <c:v>24.3</c:v>
                </c:pt>
                <c:pt idx="315">
                  <c:v>24.383333333333333</c:v>
                </c:pt>
                <c:pt idx="316">
                  <c:v>24.466666666666665</c:v>
                </c:pt>
                <c:pt idx="317">
                  <c:v>24.55</c:v>
                </c:pt>
                <c:pt idx="318">
                  <c:v>24.633333333333333</c:v>
                </c:pt>
                <c:pt idx="319">
                  <c:v>24.716666666666665</c:v>
                </c:pt>
                <c:pt idx="320">
                  <c:v>24.8</c:v>
                </c:pt>
                <c:pt idx="321">
                  <c:v>24.883333333333333</c:v>
                </c:pt>
                <c:pt idx="322">
                  <c:v>24.966666666666665</c:v>
                </c:pt>
                <c:pt idx="323">
                  <c:v>25.05</c:v>
                </c:pt>
                <c:pt idx="324">
                  <c:v>25.133333333333333</c:v>
                </c:pt>
                <c:pt idx="325">
                  <c:v>25.216666666666665</c:v>
                </c:pt>
                <c:pt idx="326">
                  <c:v>25.3</c:v>
                </c:pt>
                <c:pt idx="327">
                  <c:v>25.383333333333333</c:v>
                </c:pt>
                <c:pt idx="328">
                  <c:v>25.466666666666665</c:v>
                </c:pt>
                <c:pt idx="329">
                  <c:v>25.55</c:v>
                </c:pt>
                <c:pt idx="330">
                  <c:v>25.633333333333333</c:v>
                </c:pt>
                <c:pt idx="331">
                  <c:v>25.716666666666665</c:v>
                </c:pt>
                <c:pt idx="332">
                  <c:v>25.8</c:v>
                </c:pt>
                <c:pt idx="333">
                  <c:v>25.883333333333333</c:v>
                </c:pt>
                <c:pt idx="334">
                  <c:v>25.966666666666665</c:v>
                </c:pt>
                <c:pt idx="335">
                  <c:v>26.05</c:v>
                </c:pt>
                <c:pt idx="336">
                  <c:v>26.133333333333333</c:v>
                </c:pt>
                <c:pt idx="337">
                  <c:v>26.216666666666665</c:v>
                </c:pt>
                <c:pt idx="338">
                  <c:v>26.3</c:v>
                </c:pt>
                <c:pt idx="339">
                  <c:v>26.383333333333333</c:v>
                </c:pt>
                <c:pt idx="340">
                  <c:v>26.466666666666665</c:v>
                </c:pt>
                <c:pt idx="341">
                  <c:v>26.55</c:v>
                </c:pt>
                <c:pt idx="342">
                  <c:v>26.633333333333333</c:v>
                </c:pt>
                <c:pt idx="343">
                  <c:v>26.716666666666665</c:v>
                </c:pt>
                <c:pt idx="344">
                  <c:v>26.8</c:v>
                </c:pt>
                <c:pt idx="345">
                  <c:v>26.883333333333333</c:v>
                </c:pt>
                <c:pt idx="346">
                  <c:v>26.966666666666665</c:v>
                </c:pt>
                <c:pt idx="347">
                  <c:v>27.05</c:v>
                </c:pt>
                <c:pt idx="348">
                  <c:v>27.133333333333333</c:v>
                </c:pt>
                <c:pt idx="349">
                  <c:v>27.216666666666665</c:v>
                </c:pt>
                <c:pt idx="350">
                  <c:v>27.3</c:v>
                </c:pt>
                <c:pt idx="351">
                  <c:v>27.383333333333333</c:v>
                </c:pt>
                <c:pt idx="352">
                  <c:v>27.466666666666665</c:v>
                </c:pt>
                <c:pt idx="353">
                  <c:v>27.55</c:v>
                </c:pt>
                <c:pt idx="354">
                  <c:v>27.633333333333333</c:v>
                </c:pt>
                <c:pt idx="355">
                  <c:v>27.716666666666665</c:v>
                </c:pt>
                <c:pt idx="356">
                  <c:v>27.8</c:v>
                </c:pt>
                <c:pt idx="357">
                  <c:v>27.883333333333333</c:v>
                </c:pt>
                <c:pt idx="358">
                  <c:v>27.966666666666665</c:v>
                </c:pt>
                <c:pt idx="359">
                  <c:v>28.05</c:v>
                </c:pt>
                <c:pt idx="360">
                  <c:v>28.133333333333333</c:v>
                </c:pt>
                <c:pt idx="361">
                  <c:v>28.216666666666665</c:v>
                </c:pt>
                <c:pt idx="362">
                  <c:v>28.3</c:v>
                </c:pt>
                <c:pt idx="363">
                  <c:v>28.383333333333333</c:v>
                </c:pt>
                <c:pt idx="364">
                  <c:v>28.466666666666665</c:v>
                </c:pt>
                <c:pt idx="365">
                  <c:v>28.55</c:v>
                </c:pt>
                <c:pt idx="366">
                  <c:v>28.633333333333333</c:v>
                </c:pt>
                <c:pt idx="367">
                  <c:v>28.716666666666665</c:v>
                </c:pt>
                <c:pt idx="368">
                  <c:v>28.8</c:v>
                </c:pt>
                <c:pt idx="369">
                  <c:v>28.883333333333333</c:v>
                </c:pt>
                <c:pt idx="370">
                  <c:v>28.966666666666665</c:v>
                </c:pt>
                <c:pt idx="371">
                  <c:v>29.05</c:v>
                </c:pt>
                <c:pt idx="372">
                  <c:v>29.133333333333333</c:v>
                </c:pt>
                <c:pt idx="373">
                  <c:v>29.216666666666665</c:v>
                </c:pt>
                <c:pt idx="374">
                  <c:v>29.3</c:v>
                </c:pt>
                <c:pt idx="375">
                  <c:v>29.383333333333333</c:v>
                </c:pt>
                <c:pt idx="376">
                  <c:v>29.466666666666665</c:v>
                </c:pt>
                <c:pt idx="377">
                  <c:v>29.55</c:v>
                </c:pt>
                <c:pt idx="378">
                  <c:v>29.633333333333333</c:v>
                </c:pt>
                <c:pt idx="379">
                  <c:v>29.716666666666665</c:v>
                </c:pt>
                <c:pt idx="380">
                  <c:v>29.8</c:v>
                </c:pt>
                <c:pt idx="381">
                  <c:v>29.883333333333333</c:v>
                </c:pt>
                <c:pt idx="382">
                  <c:v>29.966666666666665</c:v>
                </c:pt>
              </c:numCache>
            </c:numRef>
          </c:xVal>
          <c:yVal>
            <c:numRef>
              <c:f>'Heatbed simulator'!$G$51:$G$432</c:f>
              <c:numCache>
                <c:formatCode>0.00</c:formatCode>
                <c:ptCount val="382"/>
                <c:pt idx="0">
                  <c:v>20</c:v>
                </c:pt>
                <c:pt idx="1">
                  <c:v>21.454542938851258</c:v>
                </c:pt>
                <c:pt idx="2">
                  <c:v>21.670263206259612</c:v>
                </c:pt>
                <c:pt idx="3">
                  <c:v>21.942459942695887</c:v>
                </c:pt>
                <c:pt idx="4">
                  <c:v>22.212976892792007</c:v>
                </c:pt>
                <c:pt idx="5">
                  <c:v>22.482371307468473</c:v>
                </c:pt>
                <c:pt idx="6">
                  <c:v>22.750670588847449</c:v>
                </c:pt>
                <c:pt idx="7">
                  <c:v>23.017901131288959</c:v>
                </c:pt>
                <c:pt idx="8">
                  <c:v>23.284084999363678</c:v>
                </c:pt>
                <c:pt idx="9">
                  <c:v>23.549240986613224</c:v>
                </c:pt>
                <c:pt idx="10">
                  <c:v>23.813385335992567</c:v>
                </c:pt>
                <c:pt idx="11">
                  <c:v>24.076532265131796</c:v>
                </c:pt>
                <c:pt idx="12">
                  <c:v>24.338694357731001</c:v>
                </c:pt>
                <c:pt idx="13">
                  <c:v>24.599882860988167</c:v>
                </c:pt>
                <c:pt idx="14">
                  <c:v>24.860107915558544</c:v>
                </c:pt>
                <c:pt idx="15">
                  <c:v>25.119378736086873</c:v>
                </c:pt>
                <c:pt idx="16">
                  <c:v>25.377703754874187</c:v>
                </c:pt>
                <c:pt idx="17">
                  <c:v>25.635090737603079</c:v>
                </c:pt>
                <c:pt idx="18">
                  <c:v>25.891546877577341</c:v>
                </c:pt>
                <c:pt idx="19">
                  <c:v>26.147078873223531</c:v>
                </c:pt>
                <c:pt idx="20">
                  <c:v>26.401692992398257</c:v>
                </c:pt>
                <c:pt idx="21">
                  <c:v>26.655395126182214</c:v>
                </c:pt>
                <c:pt idx="22">
                  <c:v>26.908190834214825</c:v>
                </c:pt>
                <c:pt idx="23">
                  <c:v>27.160085383160478</c:v>
                </c:pt>
                <c:pt idx="24">
                  <c:v>27.41108377955182</c:v>
                </c:pt>
                <c:pt idx="25">
                  <c:v>27.661190797994628</c:v>
                </c:pt>
                <c:pt idx="26">
                  <c:v>27.910411005519141</c:v>
                </c:pt>
                <c:pt idx="27">
                  <c:v>28.158748782708891</c:v>
                </c:pt>
                <c:pt idx="28">
                  <c:v>28.406208342118415</c:v>
                </c:pt>
                <c:pt idx="29">
                  <c:v>28.652793744396952</c:v>
                </c:pt>
                <c:pt idx="30">
                  <c:v>29.893003743443568</c:v>
                </c:pt>
                <c:pt idx="31">
                  <c:v>31.103673644306191</c:v>
                </c:pt>
                <c:pt idx="32">
                  <c:v>32.293207194286225</c:v>
                </c:pt>
                <c:pt idx="33">
                  <c:v>33.461892696616403</c:v>
                </c:pt>
                <c:pt idx="34">
                  <c:v>34.610065121451569</c:v>
                </c:pt>
                <c:pt idx="35">
                  <c:v>35.738042493860576</c:v>
                </c:pt>
                <c:pt idx="36">
                  <c:v>36.846130519798891</c:v>
                </c:pt>
                <c:pt idx="37">
                  <c:v>37.934625377325716</c:v>
                </c:pt>
                <c:pt idx="38">
                  <c:v>39.003815694426471</c:v>
                </c:pt>
                <c:pt idx="39">
                  <c:v>40.053983971016798</c:v>
                </c:pt>
                <c:pt idx="40">
                  <c:v>41.085407615291246</c:v>
                </c:pt>
                <c:pt idx="41">
                  <c:v>42.098359707245095</c:v>
                </c:pt>
                <c:pt idx="42">
                  <c:v>43.093109565872723</c:v>
                </c:pt>
                <c:pt idx="43">
                  <c:v>44.069923172961147</c:v>
                </c:pt>
                <c:pt idx="44">
                  <c:v>45.029063490751376</c:v>
                </c:pt>
                <c:pt idx="45">
                  <c:v>45.970790700150921</c:v>
                </c:pt>
                <c:pt idx="46">
                  <c:v>46.89536237888457</c:v>
                </c:pt>
                <c:pt idx="47">
                  <c:v>47.803033633859833</c:v>
                </c:pt>
                <c:pt idx="48">
                  <c:v>48.694057198388762</c:v>
                </c:pt>
                <c:pt idx="49">
                  <c:v>49.568683502287328</c:v>
                </c:pt>
                <c:pt idx="50">
                  <c:v>50.427160720960927</c:v>
                </c:pt>
                <c:pt idx="51">
                  <c:v>51.269734808170547</c:v>
                </c:pt>
                <c:pt idx="52">
                  <c:v>52.09664951611893</c:v>
                </c:pt>
                <c:pt idx="53">
                  <c:v>52.908146405700485</c:v>
                </c:pt>
                <c:pt idx="54">
                  <c:v>53.704464849151599</c:v>
                </c:pt>
                <c:pt idx="55">
                  <c:v>54.485842026873513</c:v>
                </c:pt>
                <c:pt idx="56">
                  <c:v>55.252512919838779</c:v>
                </c:pt>
                <c:pt idx="57">
                  <c:v>56.004710298711167</c:v>
                </c:pt>
                <c:pt idx="58">
                  <c:v>56.742664710587434</c:v>
                </c:pt>
                <c:pt idx="59">
                  <c:v>57.466604464094992</c:v>
                </c:pt>
                <c:pt idx="60">
                  <c:v>58.176755613438822</c:v>
                </c:pt>
                <c:pt idx="61">
                  <c:v>58.873341941880078</c:v>
                </c:pt>
                <c:pt idx="62">
                  <c:v>59.556584945037955</c:v>
                </c:pt>
                <c:pt idx="63">
                  <c:v>60.226703814333128</c:v>
                </c:pt>
                <c:pt idx="64">
                  <c:v>60.883915420831471</c:v>
                </c:pt>
                <c:pt idx="65">
                  <c:v>61.528434299697857</c:v>
                </c:pt>
                <c:pt idx="66">
                  <c:v>62.160472635428583</c:v>
                </c:pt>
                <c:pt idx="67">
                  <c:v>62.780240247998648</c:v>
                </c:pt>
                <c:pt idx="68">
                  <c:v>63.387944580031252</c:v>
                </c:pt>
                <c:pt idx="69">
                  <c:v>63.983790685074169</c:v>
                </c:pt>
                <c:pt idx="70">
                  <c:v>64.567981217047958</c:v>
                </c:pt>
                <c:pt idx="71">
                  <c:v>65.140716420914444</c:v>
                </c:pt>
                <c:pt idx="72">
                  <c:v>65.702194124600211</c:v>
                </c:pt>
                <c:pt idx="73">
                  <c:v>66.252609732198067</c:v>
                </c:pt>
                <c:pt idx="74">
                  <c:v>66.792156218459255</c:v>
                </c:pt>
                <c:pt idx="75">
                  <c:v>67.321024124581314</c:v>
                </c:pt>
                <c:pt idx="76">
                  <c:v>67.839401555288461</c:v>
                </c:pt>
                <c:pt idx="77">
                  <c:v>68.347474177195963</c:v>
                </c:pt>
                <c:pt idx="78">
                  <c:v>68.845425218444475</c:v>
                </c:pt>
                <c:pt idx="79">
                  <c:v>69.333435469585737</c:v>
                </c:pt>
                <c:pt idx="80">
                  <c:v>69.811683285697626</c:v>
                </c:pt>
                <c:pt idx="81">
                  <c:v>70.280344589702949</c:v>
                </c:pt>
                <c:pt idx="82">
                  <c:v>70.739592876864236</c:v>
                </c:pt>
                <c:pt idx="83">
                  <c:v>71.189599220423972</c:v>
                </c:pt>
                <c:pt idx="84">
                  <c:v>71.630532278358231</c:v>
                </c:pt>
                <c:pt idx="85">
                  <c:v>72.062558301210217</c:v>
                </c:pt>
                <c:pt idx="86">
                  <c:v>72.485841140968375</c:v>
                </c:pt>
                <c:pt idx="87">
                  <c:v>72.900542260953998</c:v>
                </c:pt>
                <c:pt idx="88">
                  <c:v>73.306820746680927</c:v>
                </c:pt>
                <c:pt idx="89">
                  <c:v>73.704833317650809</c:v>
                </c:pt>
                <c:pt idx="90">
                  <c:v>74.094734340046344</c:v>
                </c:pt>
                <c:pt idx="91">
                  <c:v>74.476675840284727</c:v>
                </c:pt>
                <c:pt idx="92">
                  <c:v>74.850807519393726</c:v>
                </c:pt>
                <c:pt idx="93">
                  <c:v>75.217276768172866</c:v>
                </c:pt>
                <c:pt idx="94">
                  <c:v>75.576228683102016</c:v>
                </c:pt>
                <c:pt idx="95">
                  <c:v>75.927806082960515</c:v>
                </c:pt>
                <c:pt idx="96">
                  <c:v>76.27214952612006</c:v>
                </c:pt>
                <c:pt idx="97">
                  <c:v>76.609397328474728</c:v>
                </c:pt>
                <c:pt idx="98">
                  <c:v>76.939685581972768</c:v>
                </c:pt>
                <c:pt idx="99">
                  <c:v>77.263148173714654</c:v>
                </c:pt>
                <c:pt idx="100">
                  <c:v>77.579916805582883</c:v>
                </c:pt>
                <c:pt idx="101">
                  <c:v>77.890121014369726</c:v>
                </c:pt>
                <c:pt idx="102">
                  <c:v>78.193888192369499</c:v>
                </c:pt>
                <c:pt idx="103">
                  <c:v>78.491343608403255</c:v>
                </c:pt>
                <c:pt idx="104">
                  <c:v>78.78261042924386</c:v>
                </c:pt>
                <c:pt idx="105">
                  <c:v>79.067809741410827</c:v>
                </c:pt>
                <c:pt idx="106">
                  <c:v>79.347060573304901</c:v>
                </c:pt>
                <c:pt idx="107">
                  <c:v>79.620479917653014</c:v>
                </c:pt>
                <c:pt idx="108">
                  <c:v>79.888182754235302</c:v>
                </c:pt>
                <c:pt idx="109">
                  <c:v>80.150282072866943</c:v>
                </c:pt>
                <c:pt idx="110">
                  <c:v>80.406888896607683</c:v>
                </c:pt>
                <c:pt idx="111">
                  <c:v>80.658112305173816</c:v>
                </c:pt>
                <c:pt idx="112">
                  <c:v>80.904059458527385</c:v>
                </c:pt>
                <c:pt idx="113">
                  <c:v>81.144835620618593</c:v>
                </c:pt>
                <c:pt idx="114">
                  <c:v>81.380544183258436</c:v>
                </c:pt>
                <c:pt idx="115">
                  <c:v>81.611286690098993</c:v>
                </c:pt>
                <c:pt idx="116">
                  <c:v>81.837162860700147</c:v>
                </c:pt>
                <c:pt idx="117">
                  <c:v>82.058270614661737</c:v>
                </c:pt>
                <c:pt idx="118">
                  <c:v>82.274706095801932</c:v>
                </c:pt>
                <c:pt idx="119">
                  <c:v>82.48656369636204</c:v>
                </c:pt>
                <c:pt idx="120">
                  <c:v>82.693936081220272</c:v>
                </c:pt>
                <c:pt idx="121">
                  <c:v>82.896914212096704</c:v>
                </c:pt>
                <c:pt idx="122">
                  <c:v>83.095587371732748</c:v>
                </c:pt>
                <c:pt idx="123">
                  <c:v>83.290043188029642</c:v>
                </c:pt>
                <c:pt idx="124">
                  <c:v>83.480367658130234</c:v>
                </c:pt>
                <c:pt idx="125">
                  <c:v>83.666645172430336</c:v>
                </c:pt>
                <c:pt idx="126">
                  <c:v>83.848958538505443</c:v>
                </c:pt>
                <c:pt idx="127">
                  <c:v>84.027389004940076</c:v>
                </c:pt>
                <c:pt idx="128">
                  <c:v>84.202016285047279</c:v>
                </c:pt>
                <c:pt idx="129">
                  <c:v>84.372918580466816</c:v>
                </c:pt>
                <c:pt idx="130">
                  <c:v>84.54017260463084</c:v>
                </c:pt>
                <c:pt idx="131">
                  <c:v>84.703853606086639</c:v>
                </c:pt>
                <c:pt idx="132">
                  <c:v>84.864035391666988</c:v>
                </c:pt>
                <c:pt idx="133">
                  <c:v>85.020790349498185</c:v>
                </c:pt>
                <c:pt idx="134">
                  <c:v>85.174189471838105</c:v>
                </c:pt>
                <c:pt idx="135">
                  <c:v>85.32430237773508</c:v>
                </c:pt>
                <c:pt idx="136">
                  <c:v>85.471197335501088</c:v>
                </c:pt>
                <c:pt idx="137">
                  <c:v>85.614941284991289</c:v>
                </c:pt>
                <c:pt idx="138">
                  <c:v>85.75559985968404</c:v>
                </c:pt>
                <c:pt idx="139">
                  <c:v>85.893237408554853</c:v>
                </c:pt>
                <c:pt idx="140">
                  <c:v>86.027917017738844</c:v>
                </c:pt>
                <c:pt idx="141">
                  <c:v>86.159700531976455</c:v>
                </c:pt>
                <c:pt idx="142">
                  <c:v>86.288648575837925</c:v>
                </c:pt>
                <c:pt idx="143">
                  <c:v>86.414820574721602</c:v>
                </c:pt>
                <c:pt idx="144">
                  <c:v>86.53827477562281</c:v>
                </c:pt>
                <c:pt idx="145">
                  <c:v>86.659068267669213</c:v>
                </c:pt>
                <c:pt idx="146">
                  <c:v>86.77725700241966</c:v>
                </c:pt>
                <c:pt idx="147">
                  <c:v>86.892895813923786</c:v>
                </c:pt>
                <c:pt idx="148">
                  <c:v>87.006038438539434</c:v>
                </c:pt>
                <c:pt idx="149">
                  <c:v>87.116737534506228</c:v>
                </c:pt>
                <c:pt idx="150">
                  <c:v>87.225044701272765</c:v>
                </c:pt>
                <c:pt idx="151">
                  <c:v>87.331010498576546</c:v>
                </c:pt>
                <c:pt idx="152">
                  <c:v>87.434684465274614</c:v>
                </c:pt>
                <c:pt idx="153">
                  <c:v>87.536115137924355</c:v>
                </c:pt>
                <c:pt idx="154">
                  <c:v>87.635350069113173</c:v>
                </c:pt>
                <c:pt idx="155">
                  <c:v>87.732435845537111</c:v>
                </c:pt>
                <c:pt idx="156">
                  <c:v>87.827418105827221</c:v>
                </c:pt>
                <c:pt idx="157">
                  <c:v>87.920341558124392</c:v>
                </c:pt>
                <c:pt idx="158">
                  <c:v>88.011249997402047</c:v>
                </c:pt>
                <c:pt idx="159">
                  <c:v>88.100186322537539</c:v>
                </c:pt>
                <c:pt idx="160">
                  <c:v>88.187192553132107</c:v>
                </c:pt>
                <c:pt idx="161">
                  <c:v>88.272309846080645</c:v>
                </c:pt>
                <c:pt idx="162">
                  <c:v>88.355578511891508</c:v>
                </c:pt>
                <c:pt idx="163">
                  <c:v>88.437038030757776</c:v>
                </c:pt>
                <c:pt idx="164">
                  <c:v>88.516727068380789</c:v>
                </c:pt>
                <c:pt idx="165">
                  <c:v>88.594683491547215</c:v>
                </c:pt>
                <c:pt idx="166">
                  <c:v>88.670944383461162</c:v>
                </c:pt>
                <c:pt idx="167">
                  <c:v>88.745546058832659</c:v>
                </c:pt>
                <c:pt idx="168">
                  <c:v>88.818524078724252</c:v>
                </c:pt>
                <c:pt idx="169">
                  <c:v>88.889913265157318</c:v>
                </c:pt>
                <c:pt idx="170">
                  <c:v>88.959747715479878</c:v>
                </c:pt>
                <c:pt idx="171">
                  <c:v>89.02806081649797</c:v>
                </c:pt>
                <c:pt idx="172">
                  <c:v>89.094885258372386</c:v>
                </c:pt>
                <c:pt idx="173">
                  <c:v>89.160253048282968</c:v>
                </c:pt>
                <c:pt idx="174">
                  <c:v>89.22419552386252</c:v>
                </c:pt>
                <c:pt idx="175">
                  <c:v>89.286743366402632</c:v>
                </c:pt>
                <c:pt idx="176">
                  <c:v>89.347926613833465</c:v>
                </c:pt>
                <c:pt idx="177">
                  <c:v>89.407774673480247</c:v>
                </c:pt>
                <c:pt idx="178">
                  <c:v>89.466316334598389</c:v>
                </c:pt>
                <c:pt idx="179">
                  <c:v>89.523579780689872</c:v>
                </c:pt>
                <c:pt idx="180">
                  <c:v>89.579592601603508</c:v>
                </c:pt>
                <c:pt idx="181">
                  <c:v>89.634381805421171</c:v>
                </c:pt>
                <c:pt idx="182">
                  <c:v>89.687973830133089</c:v>
                </c:pt>
                <c:pt idx="183">
                  <c:v>89.74039455510416</c:v>
                </c:pt>
                <c:pt idx="184">
                  <c:v>89.791669312334463</c:v>
                </c:pt>
                <c:pt idx="185">
                  <c:v>89.841822897516082</c:v>
                </c:pt>
                <c:pt idx="186">
                  <c:v>89.890879580889305</c:v>
                </c:pt>
                <c:pt idx="187">
                  <c:v>89.938863117900539</c:v>
                </c:pt>
                <c:pt idx="188">
                  <c:v>89.985796759664623</c:v>
                </c:pt>
                <c:pt idx="189">
                  <c:v>90.031703263234547</c:v>
                </c:pt>
                <c:pt idx="190">
                  <c:v>90.076604901680867</c:v>
                </c:pt>
                <c:pt idx="191">
                  <c:v>90.120523473983553</c:v>
                </c:pt>
                <c:pt idx="192">
                  <c:v>90.163480314739246</c:v>
                </c:pt>
                <c:pt idx="193">
                  <c:v>90.20549630368626</c:v>
                </c:pt>
                <c:pt idx="194">
                  <c:v>90.246591875050299</c:v>
                </c:pt>
                <c:pt idx="195">
                  <c:v>90.28678702671327</c:v>
                </c:pt>
                <c:pt idx="196">
                  <c:v>90.326101329208029</c:v>
                </c:pt>
                <c:pt idx="197">
                  <c:v>90.364553934541902</c:v>
                </c:pt>
                <c:pt idx="198">
                  <c:v>90.402163584851309</c:v>
                </c:pt>
                <c:pt idx="199">
                  <c:v>90.438948620890116</c:v>
                </c:pt>
                <c:pt idx="200">
                  <c:v>90.474926990354746</c:v>
                </c:pt>
                <c:pt idx="201">
                  <c:v>90.510116256048178</c:v>
                </c:pt>
                <c:pt idx="202">
                  <c:v>90.544533603885796</c:v>
                </c:pt>
                <c:pt idx="203">
                  <c:v>90.578195850745416</c:v>
                </c:pt>
                <c:pt idx="204">
                  <c:v>90.611119452164033</c:v>
                </c:pt>
                <c:pt idx="205">
                  <c:v>90.643320509884219</c:v>
                </c:pt>
                <c:pt idx="206">
                  <c:v>90.674814779252102</c:v>
                </c:pt>
                <c:pt idx="207">
                  <c:v>90.705617676469785</c:v>
                </c:pt>
                <c:pt idx="208">
                  <c:v>90.735744285704698</c:v>
                </c:pt>
                <c:pt idx="209">
                  <c:v>90.76520936605813</c:v>
                </c:pt>
                <c:pt idx="210">
                  <c:v>90.794027358395454</c:v>
                </c:pt>
                <c:pt idx="211">
                  <c:v>90.82221239204037</c:v>
                </c:pt>
                <c:pt idx="212">
                  <c:v>90.849778291335895</c:v>
                </c:pt>
                <c:pt idx="213">
                  <c:v>90.876738582073784</c:v>
                </c:pt>
                <c:pt idx="214">
                  <c:v>90.903106497795363</c:v>
                </c:pt>
                <c:pt idx="215">
                  <c:v>90.928894985965556</c:v>
                </c:pt>
                <c:pt idx="216">
                  <c:v>90.954116714022774</c:v>
                </c:pt>
                <c:pt idx="217">
                  <c:v>90.978784075306606</c:v>
                </c:pt>
                <c:pt idx="218">
                  <c:v>91.002909194865637</c:v>
                </c:pt>
                <c:pt idx="219">
                  <c:v>91.026503935147588</c:v>
                </c:pt>
                <c:pt idx="220">
                  <c:v>91.04957990157385</c:v>
                </c:pt>
                <c:pt idx="221">
                  <c:v>91.072148448000704</c:v>
                </c:pt>
                <c:pt idx="222">
                  <c:v>91.094220682069036</c:v>
                </c:pt>
                <c:pt idx="223">
                  <c:v>91.115807470444935</c:v>
                </c:pt>
                <c:pt idx="224">
                  <c:v>91.136919443952976</c:v>
                </c:pt>
                <c:pt idx="225">
                  <c:v>91.157567002604139</c:v>
                </c:pt>
                <c:pt idx="226">
                  <c:v>91.177760320520818</c:v>
                </c:pt>
                <c:pt idx="227">
                  <c:v>91.197509350760114</c:v>
                </c:pt>
                <c:pt idx="228">
                  <c:v>91.21682383003801</c:v>
                </c:pt>
                <c:pt idx="229">
                  <c:v>91.235713283356006</c:v>
                </c:pt>
                <c:pt idx="230">
                  <c:v>91.254187028531945</c:v>
                </c:pt>
                <c:pt idx="231">
                  <c:v>91.272254180637248</c:v>
                </c:pt>
                <c:pt idx="232">
                  <c:v>91.28992365634204</c:v>
                </c:pt>
                <c:pt idx="233">
                  <c:v>91.307204178169997</c:v>
                </c:pt>
                <c:pt idx="234">
                  <c:v>91.324104278664862</c:v>
                </c:pt>
                <c:pt idx="235">
                  <c:v>91.340632304470034</c:v>
                </c:pt>
                <c:pt idx="236">
                  <c:v>91.356796420323178</c:v>
                </c:pt>
                <c:pt idx="237">
                  <c:v>91.37260461296745</c:v>
                </c:pt>
                <c:pt idx="238">
                  <c:v>91.38806469498077</c:v>
                </c:pt>
                <c:pt idx="239">
                  <c:v>91.403184308525226</c:v>
                </c:pt>
                <c:pt idx="240">
                  <c:v>91.417970929017599</c:v>
                </c:pt>
                <c:pt idx="241">
                  <c:v>91.432431868723043</c:v>
                </c:pt>
                <c:pt idx="242">
                  <c:v>91.446574280273168</c:v>
                </c:pt>
                <c:pt idx="243">
                  <c:v>91.460405160110227</c:v>
                </c:pt>
                <c:pt idx="244">
                  <c:v>91.473931351858539</c:v>
                </c:pt>
                <c:pt idx="245">
                  <c:v>91.487159549625218</c:v>
                </c:pt>
                <c:pt idx="246">
                  <c:v>91.500096301230855</c:v>
                </c:pt>
                <c:pt idx="247">
                  <c:v>91.512748011372196</c:v>
                </c:pt>
                <c:pt idx="248">
                  <c:v>91.525120944717813</c:v>
                </c:pt>
                <c:pt idx="249">
                  <c:v>91.537221228938293</c:v>
                </c:pt>
                <c:pt idx="250">
                  <c:v>91.549054857672274</c:v>
                </c:pt>
                <c:pt idx="251">
                  <c:v>91.560627693429453</c:v>
                </c:pt>
                <c:pt idx="252">
                  <c:v>91.571945470432041</c:v>
                </c:pt>
                <c:pt idx="253">
                  <c:v>91.583013797395807</c:v>
                </c:pt>
                <c:pt idx="254">
                  <c:v>91.59383816025202</c:v>
                </c:pt>
                <c:pt idx="255">
                  <c:v>91.604423924811471</c:v>
                </c:pt>
                <c:pt idx="256">
                  <c:v>91.614776339371531</c:v>
                </c:pt>
                <c:pt idx="257">
                  <c:v>91.62490053726799</c:v>
                </c:pt>
                <c:pt idx="258">
                  <c:v>91.634801539372134</c:v>
                </c:pt>
                <c:pt idx="259">
                  <c:v>91.644484256534611</c:v>
                </c:pt>
                <c:pt idx="260">
                  <c:v>91.653953491977092</c:v>
                </c:pt>
                <c:pt idx="261">
                  <c:v>91.663213943632769</c:v>
                </c:pt>
                <c:pt idx="262">
                  <c:v>91.672270206436622</c:v>
                </c:pt>
                <c:pt idx="263">
                  <c:v>91.68112677456692</c:v>
                </c:pt>
                <c:pt idx="264">
                  <c:v>91.689788043638387</c:v>
                </c:pt>
                <c:pt idx="265">
                  <c:v>91.698258312848495</c:v>
                </c:pt>
                <c:pt idx="266">
                  <c:v>91.706541787077583</c:v>
                </c:pt>
                <c:pt idx="267">
                  <c:v>91.714642578944108</c:v>
                </c:pt>
                <c:pt idx="268">
                  <c:v>91.72256471081532</c:v>
                </c:pt>
                <c:pt idx="269">
                  <c:v>91.730312116775139</c:v>
                </c:pt>
                <c:pt idx="270">
                  <c:v>91.737888644549372</c:v>
                </c:pt>
                <c:pt idx="271">
                  <c:v>91.745298057389633</c:v>
                </c:pt>
                <c:pt idx="272">
                  <c:v>91.752544035916657</c:v>
                </c:pt>
                <c:pt idx="273">
                  <c:v>91.759630179923846</c:v>
                </c:pt>
                <c:pt idx="274">
                  <c:v>91.766560010141959</c:v>
                </c:pt>
                <c:pt idx="275">
                  <c:v>91.773336969965712</c:v>
                </c:pt>
                <c:pt idx="276">
                  <c:v>91.779964427143085</c:v>
                </c:pt>
                <c:pt idx="277">
                  <c:v>91.786445675428155</c:v>
                </c:pt>
                <c:pt idx="278">
                  <c:v>91.792783936198248</c:v>
                </c:pt>
                <c:pt idx="279">
                  <c:v>91.798982360036035</c:v>
                </c:pt>
                <c:pt idx="280">
                  <c:v>91.805044028277479</c:v>
                </c:pt>
                <c:pt idx="281">
                  <c:v>91.810971954526238</c:v>
                </c:pt>
                <c:pt idx="282">
                  <c:v>91.816769086135324</c:v>
                </c:pt>
                <c:pt idx="283">
                  <c:v>91.822438305656661</c:v>
                </c:pt>
                <c:pt idx="284">
                  <c:v>91.827982432259134</c:v>
                </c:pt>
                <c:pt idx="285">
                  <c:v>91.833404223115991</c:v>
                </c:pt>
                <c:pt idx="286">
                  <c:v>91.838706374762168</c:v>
                </c:pt>
                <c:pt idx="287">
                  <c:v>91.843891524422091</c:v>
                </c:pt>
                <c:pt idx="288">
                  <c:v>91.848962251308734</c:v>
                </c:pt>
                <c:pt idx="289">
                  <c:v>91.853921077894242</c:v>
                </c:pt>
                <c:pt idx="290">
                  <c:v>91.858770471153434</c:v>
                </c:pt>
                <c:pt idx="291">
                  <c:v>91.863512843779674</c:v>
                </c:pt>
                <c:pt idx="292">
                  <c:v>91.868150555374768</c:v>
                </c:pt>
                <c:pt idx="293">
                  <c:v>91.87268591361277</c:v>
                </c:pt>
                <c:pt idx="294">
                  <c:v>91.877121175378576</c:v>
                </c:pt>
                <c:pt idx="295">
                  <c:v>91.881458547881621</c:v>
                </c:pt>
                <c:pt idx="296">
                  <c:v>91.885700189745464</c:v>
                </c:pt>
                <c:pt idx="297">
                  <c:v>91.889848212073446</c:v>
                </c:pt>
                <c:pt idx="298">
                  <c:v>91.893904679491442</c:v>
                </c:pt>
                <c:pt idx="299">
                  <c:v>91.897871611167545</c:v>
                </c:pt>
                <c:pt idx="300">
                  <c:v>91.901750981809812</c:v>
                </c:pt>
                <c:pt idx="301">
                  <c:v>91.905544722642063</c:v>
                </c:pt>
                <c:pt idx="302">
                  <c:v>91.909254722358455</c:v>
                </c:pt>
                <c:pt idx="303">
                  <c:v>91.912882828057306</c:v>
                </c:pt>
                <c:pt idx="304">
                  <c:v>91.916430846154398</c:v>
                </c:pt>
                <c:pt idx="305">
                  <c:v>91.919900543276526</c:v>
                </c:pt>
                <c:pt idx="306">
                  <c:v>91.923293647135253</c:v>
                </c:pt>
                <c:pt idx="307">
                  <c:v>91.926611847381949</c:v>
                </c:pt>
                <c:pt idx="308">
                  <c:v>91.929856796443858</c:v>
                </c:pt>
                <c:pt idx="309">
                  <c:v>91.933030110342074</c:v>
                </c:pt>
                <c:pt idx="310">
                  <c:v>91.936133369491429</c:v>
                </c:pt>
                <c:pt idx="311">
                  <c:v>91.939168119483142</c:v>
                </c:pt>
                <c:pt idx="312">
                  <c:v>91.942135871850297</c:v>
                </c:pt>
                <c:pt idx="313">
                  <c:v>91.945038104816319</c:v>
                </c:pt>
                <c:pt idx="314">
                  <c:v>91.947876264027485</c:v>
                </c:pt>
                <c:pt idx="315">
                  <c:v>91.950651763269079</c:v>
                </c:pt>
                <c:pt idx="316">
                  <c:v>91.953365985166087</c:v>
                </c:pt>
                <c:pt idx="317">
                  <c:v>91.95602028186839</c:v>
                </c:pt>
                <c:pt idx="318">
                  <c:v>91.958615975721017</c:v>
                </c:pt>
                <c:pt idx="319">
                  <c:v>91.961154359919817</c:v>
                </c:pt>
                <c:pt idx="320">
                  <c:v>91.963636699152616</c:v>
                </c:pt>
                <c:pt idx="321">
                  <c:v>91.966064230226365</c:v>
                </c:pt>
                <c:pt idx="322">
                  <c:v>91.968438162680712</c:v>
                </c:pt>
                <c:pt idx="323">
                  <c:v>91.970759679387811</c:v>
                </c:pt>
                <c:pt idx="324">
                  <c:v>91.97302993713933</c:v>
                </c:pt>
                <c:pt idx="325">
                  <c:v>91.975250067220301</c:v>
                </c:pt>
                <c:pt idx="326">
                  <c:v>91.977421175970576</c:v>
                </c:pt>
                <c:pt idx="327">
                  <c:v>91.979544345333863</c:v>
                </c:pt>
                <c:pt idx="328">
                  <c:v>91.981620633394826</c:v>
                </c:pt>
                <c:pt idx="329">
                  <c:v>91.983651074904273</c:v>
                </c:pt>
                <c:pt idx="330">
                  <c:v>91.985636681792897</c:v>
                </c:pt>
                <c:pt idx="331">
                  <c:v>91.98757844367374</c:v>
                </c:pt>
                <c:pt idx="332">
                  <c:v>91.989477328333621</c:v>
                </c:pt>
                <c:pt idx="333">
                  <c:v>91.991334282213828</c:v>
                </c:pt>
                <c:pt idx="334">
                  <c:v>91.993150230880048</c:v>
                </c:pt>
                <c:pt idx="335">
                  <c:v>91.994926079482383</c:v>
                </c:pt>
                <c:pt idx="336">
                  <c:v>91.996662713204728</c:v>
                </c:pt>
                <c:pt idx="337">
                  <c:v>91.998360997704822</c:v>
                </c:pt>
                <c:pt idx="338">
                  <c:v>92.000021779544255</c:v>
                </c:pt>
                <c:pt idx="339">
                  <c:v>92.001645886609154</c:v>
                </c:pt>
                <c:pt idx="340">
                  <c:v>92.003234128521655</c:v>
                </c:pt>
                <c:pt idx="341">
                  <c:v>92.004787297042284</c:v>
                </c:pt>
                <c:pt idx="342">
                  <c:v>92.00630616646356</c:v>
                </c:pt>
                <c:pt idx="343">
                  <c:v>92.007791493994873</c:v>
                </c:pt>
                <c:pt idx="344">
                  <c:v>92.009244020138908</c:v>
                </c:pt>
                <c:pt idx="345">
                  <c:v>92.010664469059819</c:v>
                </c:pt>
                <c:pt idx="346">
                  <c:v>92.012053548943356</c:v>
                </c:pt>
                <c:pt idx="347">
                  <c:v>92.013411952349017</c:v>
                </c:pt>
                <c:pt idx="348">
                  <c:v>92.014740356554398</c:v>
                </c:pt>
                <c:pt idx="349">
                  <c:v>92.016039423892153</c:v>
                </c:pt>
                <c:pt idx="350">
                  <c:v>92.017309802079254</c:v>
                </c:pt>
                <c:pt idx="351">
                  <c:v>92.018552124539369</c:v>
                </c:pt>
                <c:pt idx="352">
                  <c:v>92.0197670107178</c:v>
                </c:pt>
                <c:pt idx="353">
                  <c:v>92.020955066389803</c:v>
                </c:pt>
                <c:pt idx="354">
                  <c:v>92.022116883961814</c:v>
                </c:pt>
                <c:pt idx="355">
                  <c:v>92.023253042766314</c:v>
                </c:pt>
                <c:pt idx="356">
                  <c:v>92.024364109350046</c:v>
                </c:pt>
                <c:pt idx="357">
                  <c:v>92.025450637756009</c:v>
                </c:pt>
                <c:pt idx="358">
                  <c:v>92.026513169799017</c:v>
                </c:pt>
                <c:pt idx="359">
                  <c:v>92.027552235335548</c:v>
                </c:pt>
                <c:pt idx="360">
                  <c:v>92.028568352527273</c:v>
                </c:pt>
                <c:pt idx="361">
                  <c:v>92.02956202809915</c:v>
                </c:pt>
                <c:pt idx="362">
                  <c:v>92.030533757591442</c:v>
                </c:pt>
                <c:pt idx="363">
                  <c:v>92.031484025606616</c:v>
                </c:pt>
                <c:pt idx="364">
                  <c:v>92.032413306050344</c:v>
                </c:pt>
                <c:pt idx="365">
                  <c:v>92.033322062367688</c:v>
                </c:pt>
                <c:pt idx="366">
                  <c:v>92.034210747773614</c:v>
                </c:pt>
                <c:pt idx="367">
                  <c:v>92.035079805478773</c:v>
                </c:pt>
                <c:pt idx="368">
                  <c:v>92.035929668910143</c:v>
                </c:pt>
                <c:pt idx="369">
                  <c:v>92.036760761926828</c:v>
                </c:pt>
                <c:pt idx="370">
                  <c:v>92.037573499031211</c:v>
                </c:pt>
                <c:pt idx="371">
                  <c:v>92.038368285575245</c:v>
                </c:pt>
                <c:pt idx="372">
                  <c:v>92.039145517962424</c:v>
                </c:pt>
                <c:pt idx="373">
                  <c:v>92.03990558384514</c:v>
                </c:pt>
                <c:pt idx="374">
                  <c:v>92.040648862317809</c:v>
                </c:pt>
                <c:pt idx="375">
                  <c:v>92.041375724105649</c:v>
                </c:pt>
                <c:pt idx="376">
                  <c:v>92.042086531749334</c:v>
                </c:pt>
                <c:pt idx="377">
                  <c:v>92.04278163978563</c:v>
                </c:pt>
                <c:pt idx="378">
                  <c:v>92.043461394923867</c:v>
                </c:pt>
                <c:pt idx="379">
                  <c:v>92.044126136218878</c:v>
                </c:pt>
                <c:pt idx="380">
                  <c:v>92.044776195239677</c:v>
                </c:pt>
                <c:pt idx="381">
                  <c:v>92.04541189623481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952896"/>
        <c:axId val="165963264"/>
      </c:scatterChart>
      <c:valAx>
        <c:axId val="165952896"/>
        <c:scaling>
          <c:orientation val="minMax"/>
          <c:max val="3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time</a:t>
                </a:r>
                <a:r>
                  <a:rPr lang="de-DE" baseline="0"/>
                  <a:t> [min]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5963264"/>
        <c:crosses val="autoZero"/>
        <c:crossBetween val="midCat"/>
      </c:valAx>
      <c:valAx>
        <c:axId val="165963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Temperature heat bed[°C]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59528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'Test Data'!$C$11:$C$24</c:f>
              <c:numCache>
                <c:formatCode>h:mm</c:formatCode>
                <c:ptCount val="14"/>
                <c:pt idx="0">
                  <c:v>0.96527777777777779</c:v>
                </c:pt>
                <c:pt idx="1">
                  <c:v>0.96597222222222223</c:v>
                </c:pt>
                <c:pt idx="2">
                  <c:v>0.96666666666666667</c:v>
                </c:pt>
                <c:pt idx="3">
                  <c:v>0.96736111111111101</c:v>
                </c:pt>
                <c:pt idx="13">
                  <c:v>0.97430555555555554</c:v>
                </c:pt>
              </c:numCache>
            </c:numRef>
          </c:xVal>
          <c:yVal>
            <c:numRef>
              <c:f>'Test Data'!$E$12:$E$24</c:f>
              <c:numCache>
                <c:formatCode>General</c:formatCode>
                <c:ptCount val="13"/>
                <c:pt idx="0">
                  <c:v>28</c:v>
                </c:pt>
                <c:pt idx="1">
                  <c:v>38</c:v>
                </c:pt>
                <c:pt idx="2">
                  <c:v>57</c:v>
                </c:pt>
                <c:pt idx="3">
                  <c:v>64</c:v>
                </c:pt>
                <c:pt idx="4">
                  <c:v>72</c:v>
                </c:pt>
                <c:pt idx="5">
                  <c:v>77</c:v>
                </c:pt>
                <c:pt idx="6">
                  <c:v>81</c:v>
                </c:pt>
                <c:pt idx="7">
                  <c:v>84</c:v>
                </c:pt>
                <c:pt idx="8">
                  <c:v>87</c:v>
                </c:pt>
                <c:pt idx="9">
                  <c:v>89</c:v>
                </c:pt>
                <c:pt idx="10">
                  <c:v>90</c:v>
                </c:pt>
                <c:pt idx="11">
                  <c:v>92</c:v>
                </c:pt>
                <c:pt idx="12">
                  <c:v>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387712"/>
        <c:axId val="170545152"/>
      </c:scatterChart>
      <c:valAx>
        <c:axId val="170387712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crossAx val="170545152"/>
        <c:crosses val="autoZero"/>
        <c:crossBetween val="midCat"/>
      </c:valAx>
      <c:valAx>
        <c:axId val="170545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0387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'Test Data'!$C$11:$C$24</c:f>
              <c:numCache>
                <c:formatCode>h:mm</c:formatCode>
                <c:ptCount val="14"/>
                <c:pt idx="0">
                  <c:v>0.96527777777777779</c:v>
                </c:pt>
                <c:pt idx="1">
                  <c:v>0.96597222222222223</c:v>
                </c:pt>
                <c:pt idx="2">
                  <c:v>0.96666666666666667</c:v>
                </c:pt>
                <c:pt idx="3">
                  <c:v>0.96736111111111101</c:v>
                </c:pt>
                <c:pt idx="13">
                  <c:v>0.97430555555555554</c:v>
                </c:pt>
              </c:numCache>
            </c:numRef>
          </c:xVal>
          <c:yVal>
            <c:numRef>
              <c:f>'Test Data'!$E$12:$E$24</c:f>
              <c:numCache>
                <c:formatCode>General</c:formatCode>
                <c:ptCount val="13"/>
                <c:pt idx="0">
                  <c:v>28</c:v>
                </c:pt>
                <c:pt idx="1">
                  <c:v>38</c:v>
                </c:pt>
                <c:pt idx="2">
                  <c:v>57</c:v>
                </c:pt>
                <c:pt idx="3">
                  <c:v>64</c:v>
                </c:pt>
                <c:pt idx="4">
                  <c:v>72</c:v>
                </c:pt>
                <c:pt idx="5">
                  <c:v>77</c:v>
                </c:pt>
                <c:pt idx="6">
                  <c:v>81</c:v>
                </c:pt>
                <c:pt idx="7">
                  <c:v>84</c:v>
                </c:pt>
                <c:pt idx="8">
                  <c:v>87</c:v>
                </c:pt>
                <c:pt idx="9">
                  <c:v>89</c:v>
                </c:pt>
                <c:pt idx="10">
                  <c:v>90</c:v>
                </c:pt>
                <c:pt idx="11">
                  <c:v>92</c:v>
                </c:pt>
                <c:pt idx="12">
                  <c:v>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601856"/>
        <c:axId val="170632320"/>
      </c:scatterChart>
      <c:valAx>
        <c:axId val="170601856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crossAx val="170632320"/>
        <c:crosses val="autoZero"/>
        <c:crossBetween val="midCat"/>
      </c:valAx>
      <c:valAx>
        <c:axId val="170632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06018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'Test Data'!$E$10</c:f>
              <c:strCache>
                <c:ptCount val="1"/>
                <c:pt idx="0">
                  <c:v>no insulation</c:v>
                </c:pt>
              </c:strCache>
            </c:strRef>
          </c:tx>
          <c:xVal>
            <c:numRef>
              <c:f>'Test Data'!$D$10:$D$34</c:f>
              <c:numCache>
                <c:formatCode>General</c:formatCode>
                <c:ptCount val="25"/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</c:numCache>
            </c:numRef>
          </c:xVal>
          <c:yVal>
            <c:numRef>
              <c:f>'Test Data'!$E$10:$E$34</c:f>
              <c:numCache>
                <c:formatCode>General</c:formatCode>
                <c:ptCount val="25"/>
                <c:pt idx="0">
                  <c:v>0</c:v>
                </c:pt>
                <c:pt idx="1">
                  <c:v>18</c:v>
                </c:pt>
                <c:pt idx="2">
                  <c:v>28</c:v>
                </c:pt>
                <c:pt idx="3">
                  <c:v>38</c:v>
                </c:pt>
                <c:pt idx="4">
                  <c:v>57</c:v>
                </c:pt>
                <c:pt idx="5">
                  <c:v>64</c:v>
                </c:pt>
                <c:pt idx="6">
                  <c:v>72</c:v>
                </c:pt>
                <c:pt idx="7">
                  <c:v>77</c:v>
                </c:pt>
                <c:pt idx="8">
                  <c:v>81</c:v>
                </c:pt>
                <c:pt idx="9">
                  <c:v>84</c:v>
                </c:pt>
                <c:pt idx="10">
                  <c:v>87</c:v>
                </c:pt>
                <c:pt idx="11">
                  <c:v>89</c:v>
                </c:pt>
                <c:pt idx="12">
                  <c:v>90</c:v>
                </c:pt>
                <c:pt idx="13">
                  <c:v>92</c:v>
                </c:pt>
                <c:pt idx="14">
                  <c:v>79</c:v>
                </c:pt>
                <c:pt idx="15">
                  <c:v>73</c:v>
                </c:pt>
                <c:pt idx="16">
                  <c:v>63</c:v>
                </c:pt>
                <c:pt idx="17">
                  <c:v>70</c:v>
                </c:pt>
                <c:pt idx="18">
                  <c:v>76</c:v>
                </c:pt>
                <c:pt idx="19">
                  <c:v>81</c:v>
                </c:pt>
                <c:pt idx="20">
                  <c:v>84</c:v>
                </c:pt>
                <c:pt idx="21">
                  <c:v>87</c:v>
                </c:pt>
                <c:pt idx="22">
                  <c:v>89</c:v>
                </c:pt>
                <c:pt idx="23">
                  <c:v>91</c:v>
                </c:pt>
                <c:pt idx="24">
                  <c:v>92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'Test Data'!$J$10</c:f>
              <c:strCache>
                <c:ptCount val="1"/>
                <c:pt idx="0">
                  <c:v>bottom insulated with 6mm kork</c:v>
                </c:pt>
              </c:strCache>
            </c:strRef>
          </c:tx>
          <c:xVal>
            <c:numRef>
              <c:f>'Test Data'!$D$10:$D$34</c:f>
              <c:numCache>
                <c:formatCode>General</c:formatCode>
                <c:ptCount val="25"/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</c:numCache>
            </c:numRef>
          </c:xVal>
          <c:yVal>
            <c:numRef>
              <c:f>'Test Data'!$J$10:$J$34</c:f>
              <c:numCache>
                <c:formatCode>General</c:formatCode>
                <c:ptCount val="25"/>
                <c:pt idx="0">
                  <c:v>0</c:v>
                </c:pt>
                <c:pt idx="1">
                  <c:v>26</c:v>
                </c:pt>
                <c:pt idx="2">
                  <c:v>41</c:v>
                </c:pt>
                <c:pt idx="3">
                  <c:v>51</c:v>
                </c:pt>
                <c:pt idx="4">
                  <c:v>60</c:v>
                </c:pt>
                <c:pt idx="5">
                  <c:v>67</c:v>
                </c:pt>
                <c:pt idx="6">
                  <c:v>73</c:v>
                </c:pt>
                <c:pt idx="7">
                  <c:v>77</c:v>
                </c:pt>
                <c:pt idx="8">
                  <c:v>81</c:v>
                </c:pt>
                <c:pt idx="9">
                  <c:v>84</c:v>
                </c:pt>
                <c:pt idx="10">
                  <c:v>87</c:v>
                </c:pt>
                <c:pt idx="11">
                  <c:v>89</c:v>
                </c:pt>
                <c:pt idx="12">
                  <c:v>91</c:v>
                </c:pt>
                <c:pt idx="13">
                  <c:v>92</c:v>
                </c:pt>
                <c:pt idx="14">
                  <c:v>83</c:v>
                </c:pt>
                <c:pt idx="15">
                  <c:v>75</c:v>
                </c:pt>
                <c:pt idx="16">
                  <c:v>69</c:v>
                </c:pt>
                <c:pt idx="17">
                  <c:v>76</c:v>
                </c:pt>
                <c:pt idx="18">
                  <c:v>81</c:v>
                </c:pt>
                <c:pt idx="19">
                  <c:v>85</c:v>
                </c:pt>
                <c:pt idx="20">
                  <c:v>88</c:v>
                </c:pt>
                <c:pt idx="21">
                  <c:v>90</c:v>
                </c:pt>
                <c:pt idx="22">
                  <c:v>92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'Test Data'!$L$10</c:f>
              <c:strCache>
                <c:ptCount val="1"/>
                <c:pt idx="0">
                  <c:v>bottom insulated with 6mm kork</c:v>
                </c:pt>
              </c:strCache>
            </c:strRef>
          </c:tx>
          <c:xVal>
            <c:numRef>
              <c:f>'Test Data'!$D$11:$D$61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51</c:v>
                </c:pt>
                <c:pt idx="50">
                  <c:v>60</c:v>
                </c:pt>
              </c:numCache>
            </c:numRef>
          </c:xVal>
          <c:yVal>
            <c:numRef>
              <c:f>'Test Data'!$L$11:$L$61</c:f>
              <c:numCache>
                <c:formatCode>General</c:formatCode>
                <c:ptCount val="51"/>
                <c:pt idx="0">
                  <c:v>19</c:v>
                </c:pt>
                <c:pt idx="1">
                  <c:v>36</c:v>
                </c:pt>
                <c:pt idx="2">
                  <c:v>48</c:v>
                </c:pt>
                <c:pt idx="3">
                  <c:v>58</c:v>
                </c:pt>
                <c:pt idx="7">
                  <c:v>82</c:v>
                </c:pt>
                <c:pt idx="8">
                  <c:v>86</c:v>
                </c:pt>
                <c:pt idx="9">
                  <c:v>89</c:v>
                </c:pt>
                <c:pt idx="10">
                  <c:v>91</c:v>
                </c:pt>
                <c:pt idx="11">
                  <c:v>93</c:v>
                </c:pt>
                <c:pt idx="12">
                  <c:v>95</c:v>
                </c:pt>
                <c:pt idx="13">
                  <c:v>97</c:v>
                </c:pt>
                <c:pt idx="14">
                  <c:v>98</c:v>
                </c:pt>
                <c:pt idx="15">
                  <c:v>99</c:v>
                </c:pt>
                <c:pt idx="16">
                  <c:v>100</c:v>
                </c:pt>
                <c:pt idx="17">
                  <c:v>101</c:v>
                </c:pt>
                <c:pt idx="18">
                  <c:v>102</c:v>
                </c:pt>
                <c:pt idx="19">
                  <c:v>102</c:v>
                </c:pt>
                <c:pt idx="20">
                  <c:v>103</c:v>
                </c:pt>
                <c:pt idx="21">
                  <c:v>103</c:v>
                </c:pt>
                <c:pt idx="22">
                  <c:v>104</c:v>
                </c:pt>
                <c:pt idx="23">
                  <c:v>104</c:v>
                </c:pt>
                <c:pt idx="24">
                  <c:v>105</c:v>
                </c:pt>
                <c:pt idx="25">
                  <c:v>105</c:v>
                </c:pt>
                <c:pt idx="26">
                  <c:v>105</c:v>
                </c:pt>
                <c:pt idx="27">
                  <c:v>106</c:v>
                </c:pt>
                <c:pt idx="28">
                  <c:v>106</c:v>
                </c:pt>
                <c:pt idx="29">
                  <c:v>106</c:v>
                </c:pt>
                <c:pt idx="30">
                  <c:v>106</c:v>
                </c:pt>
                <c:pt idx="31">
                  <c:v>97</c:v>
                </c:pt>
                <c:pt idx="32">
                  <c:v>89</c:v>
                </c:pt>
                <c:pt idx="33">
                  <c:v>81</c:v>
                </c:pt>
                <c:pt idx="34">
                  <c:v>75</c:v>
                </c:pt>
                <c:pt idx="35">
                  <c:v>70</c:v>
                </c:pt>
                <c:pt idx="36">
                  <c:v>65.5</c:v>
                </c:pt>
                <c:pt idx="37">
                  <c:v>61</c:v>
                </c:pt>
                <c:pt idx="38">
                  <c:v>58</c:v>
                </c:pt>
                <c:pt idx="39">
                  <c:v>54</c:v>
                </c:pt>
                <c:pt idx="40">
                  <c:v>52</c:v>
                </c:pt>
                <c:pt idx="41">
                  <c:v>49</c:v>
                </c:pt>
                <c:pt idx="42">
                  <c:v>47</c:v>
                </c:pt>
                <c:pt idx="43">
                  <c:v>45</c:v>
                </c:pt>
                <c:pt idx="44">
                  <c:v>43</c:v>
                </c:pt>
                <c:pt idx="45">
                  <c:v>42</c:v>
                </c:pt>
                <c:pt idx="46">
                  <c:v>40</c:v>
                </c:pt>
                <c:pt idx="47">
                  <c:v>39</c:v>
                </c:pt>
                <c:pt idx="48">
                  <c:v>37</c:v>
                </c:pt>
                <c:pt idx="49">
                  <c:v>34</c:v>
                </c:pt>
                <c:pt idx="50">
                  <c:v>29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'Test Data'!$O$10</c:f>
              <c:strCache>
                <c:ptCount val="1"/>
                <c:pt idx="0">
                  <c:v>sides taped</c:v>
                </c:pt>
              </c:strCache>
            </c:strRef>
          </c:tx>
          <c:xVal>
            <c:numRef>
              <c:f>'Test Data'!$D$11:$D$92</c:f>
              <c:numCache>
                <c:formatCode>General</c:formatCode>
                <c:ptCount val="8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51</c:v>
                </c:pt>
                <c:pt idx="50">
                  <c:v>60</c:v>
                </c:pt>
              </c:numCache>
            </c:numRef>
          </c:xVal>
          <c:yVal>
            <c:numRef>
              <c:f>'Test Data'!$O$11:$O$93</c:f>
              <c:numCache>
                <c:formatCode>General</c:formatCode>
                <c:ptCount val="83"/>
                <c:pt idx="0">
                  <c:v>23</c:v>
                </c:pt>
                <c:pt idx="1">
                  <c:v>40</c:v>
                </c:pt>
                <c:pt idx="2">
                  <c:v>50</c:v>
                </c:pt>
                <c:pt idx="3">
                  <c:v>59</c:v>
                </c:pt>
                <c:pt idx="4">
                  <c:v>67</c:v>
                </c:pt>
                <c:pt idx="5">
                  <c:v>74</c:v>
                </c:pt>
                <c:pt idx="6">
                  <c:v>79</c:v>
                </c:pt>
                <c:pt idx="7">
                  <c:v>84</c:v>
                </c:pt>
                <c:pt idx="8">
                  <c:v>88</c:v>
                </c:pt>
                <c:pt idx="9">
                  <c:v>91</c:v>
                </c:pt>
                <c:pt idx="10">
                  <c:v>94</c:v>
                </c:pt>
                <c:pt idx="11">
                  <c:v>96</c:v>
                </c:pt>
                <c:pt idx="12">
                  <c:v>98</c:v>
                </c:pt>
                <c:pt idx="13">
                  <c:v>99</c:v>
                </c:pt>
                <c:pt idx="14">
                  <c:v>101</c:v>
                </c:pt>
                <c:pt idx="15">
                  <c:v>102</c:v>
                </c:pt>
                <c:pt idx="16">
                  <c:v>103</c:v>
                </c:pt>
                <c:pt idx="17">
                  <c:v>104</c:v>
                </c:pt>
                <c:pt idx="18">
                  <c:v>105</c:v>
                </c:pt>
                <c:pt idx="19">
                  <c:v>106</c:v>
                </c:pt>
                <c:pt idx="20">
                  <c:v>106</c:v>
                </c:pt>
                <c:pt idx="21">
                  <c:v>107</c:v>
                </c:pt>
                <c:pt idx="22">
                  <c:v>107</c:v>
                </c:pt>
                <c:pt idx="23">
                  <c:v>108</c:v>
                </c:pt>
                <c:pt idx="24">
                  <c:v>108</c:v>
                </c:pt>
                <c:pt idx="25">
                  <c:v>109</c:v>
                </c:pt>
                <c:pt idx="26">
                  <c:v>109</c:v>
                </c:pt>
                <c:pt idx="27">
                  <c:v>109</c:v>
                </c:pt>
                <c:pt idx="28">
                  <c:v>109</c:v>
                </c:pt>
                <c:pt idx="29">
                  <c:v>110</c:v>
                </c:pt>
                <c:pt idx="30">
                  <c:v>110</c:v>
                </c:pt>
                <c:pt idx="31">
                  <c:v>110</c:v>
                </c:pt>
                <c:pt idx="32">
                  <c:v>101</c:v>
                </c:pt>
                <c:pt idx="33">
                  <c:v>92</c:v>
                </c:pt>
                <c:pt idx="34">
                  <c:v>85</c:v>
                </c:pt>
                <c:pt idx="35">
                  <c:v>79</c:v>
                </c:pt>
                <c:pt idx="36">
                  <c:v>73</c:v>
                </c:pt>
                <c:pt idx="37">
                  <c:v>68</c:v>
                </c:pt>
                <c:pt idx="38">
                  <c:v>64</c:v>
                </c:pt>
                <c:pt idx="39">
                  <c:v>61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'Test Data'!$Q$10</c:f>
              <c:strCache>
                <c:ptCount val="1"/>
                <c:pt idx="0">
                  <c:v>thicker wires betweern Power supply and board</c:v>
                </c:pt>
              </c:strCache>
            </c:strRef>
          </c:tx>
          <c:xVal>
            <c:numRef>
              <c:f>'Test Data'!$D$11:$D$61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51</c:v>
                </c:pt>
                <c:pt idx="50">
                  <c:v>60</c:v>
                </c:pt>
              </c:numCache>
            </c:numRef>
          </c:xVal>
          <c:yVal>
            <c:numRef>
              <c:f>'Test Data'!$Q$11:$Q$61</c:f>
              <c:numCache>
                <c:formatCode>General</c:formatCode>
                <c:ptCount val="51"/>
                <c:pt idx="0">
                  <c:v>24</c:v>
                </c:pt>
                <c:pt idx="1">
                  <c:v>30</c:v>
                </c:pt>
                <c:pt idx="2">
                  <c:v>45</c:v>
                </c:pt>
                <c:pt idx="3">
                  <c:v>56</c:v>
                </c:pt>
                <c:pt idx="4">
                  <c:v>65</c:v>
                </c:pt>
                <c:pt idx="5">
                  <c:v>73</c:v>
                </c:pt>
                <c:pt idx="6">
                  <c:v>79</c:v>
                </c:pt>
                <c:pt idx="7">
                  <c:v>84</c:v>
                </c:pt>
                <c:pt idx="8">
                  <c:v>88</c:v>
                </c:pt>
                <c:pt idx="9">
                  <c:v>92</c:v>
                </c:pt>
                <c:pt idx="10">
                  <c:v>95</c:v>
                </c:pt>
                <c:pt idx="11">
                  <c:v>97</c:v>
                </c:pt>
                <c:pt idx="12">
                  <c:v>99</c:v>
                </c:pt>
                <c:pt idx="13">
                  <c:v>101</c:v>
                </c:pt>
                <c:pt idx="14">
                  <c:v>102</c:v>
                </c:pt>
                <c:pt idx="15">
                  <c:v>103</c:v>
                </c:pt>
                <c:pt idx="16">
                  <c:v>104</c:v>
                </c:pt>
                <c:pt idx="17">
                  <c:v>105</c:v>
                </c:pt>
                <c:pt idx="18">
                  <c:v>106</c:v>
                </c:pt>
                <c:pt idx="19">
                  <c:v>107</c:v>
                </c:pt>
                <c:pt idx="20">
                  <c:v>107</c:v>
                </c:pt>
                <c:pt idx="21">
                  <c:v>108</c:v>
                </c:pt>
                <c:pt idx="22">
                  <c:v>108</c:v>
                </c:pt>
                <c:pt idx="32">
                  <c:v>110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'Test Data'!$R$10</c:f>
              <c:strCache>
                <c:ptCount val="1"/>
                <c:pt idx="0">
                  <c:v>no fans</c:v>
                </c:pt>
              </c:strCache>
            </c:strRef>
          </c:tx>
          <c:xVal>
            <c:numRef>
              <c:f>'Test Data'!$D$11:$D$61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51</c:v>
                </c:pt>
                <c:pt idx="50">
                  <c:v>60</c:v>
                </c:pt>
              </c:numCache>
            </c:numRef>
          </c:xVal>
          <c:yVal>
            <c:numRef>
              <c:f>'Test Data'!$R$11:$R$61</c:f>
              <c:numCache>
                <c:formatCode>General</c:formatCode>
                <c:ptCount val="51"/>
                <c:pt idx="0">
                  <c:v>24</c:v>
                </c:pt>
                <c:pt idx="1">
                  <c:v>39</c:v>
                </c:pt>
                <c:pt idx="2">
                  <c:v>50</c:v>
                </c:pt>
                <c:pt idx="3">
                  <c:v>60</c:v>
                </c:pt>
                <c:pt idx="4">
                  <c:v>68</c:v>
                </c:pt>
                <c:pt idx="5">
                  <c:v>74</c:v>
                </c:pt>
                <c:pt idx="6">
                  <c:v>79</c:v>
                </c:pt>
                <c:pt idx="7">
                  <c:v>84</c:v>
                </c:pt>
                <c:pt idx="8">
                  <c:v>87</c:v>
                </c:pt>
                <c:pt idx="9">
                  <c:v>90</c:v>
                </c:pt>
                <c:pt idx="10">
                  <c:v>92</c:v>
                </c:pt>
                <c:pt idx="11">
                  <c:v>95</c:v>
                </c:pt>
                <c:pt idx="12">
                  <c:v>96</c:v>
                </c:pt>
                <c:pt idx="13">
                  <c:v>98</c:v>
                </c:pt>
                <c:pt idx="14">
                  <c:v>99</c:v>
                </c:pt>
                <c:pt idx="15">
                  <c:v>100</c:v>
                </c:pt>
                <c:pt idx="16">
                  <c:v>101</c:v>
                </c:pt>
                <c:pt idx="17">
                  <c:v>92</c:v>
                </c:pt>
                <c:pt idx="18">
                  <c:v>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661376"/>
        <c:axId val="170663296"/>
      </c:scatterChart>
      <c:valAx>
        <c:axId val="17066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time</a:t>
                </a:r>
                <a:r>
                  <a:rPr lang="de-DE" baseline="0"/>
                  <a:t> [min]</a:t>
                </a:r>
                <a:endParaRPr lang="de-DE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0663296"/>
        <c:crosses val="autoZero"/>
        <c:crossBetween val="midCat"/>
      </c:valAx>
      <c:valAx>
        <c:axId val="1706632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Temperature heat bed[°C]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06613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752475</xdr:colOff>
      <xdr:row>75</xdr:row>
      <xdr:rowOff>61912</xdr:rowOff>
    </xdr:from>
    <xdr:to>
      <xdr:col>44</xdr:col>
      <xdr:colOff>752475</xdr:colOff>
      <xdr:row>89</xdr:row>
      <xdr:rowOff>138112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133350</xdr:colOff>
      <xdr:row>26</xdr:row>
      <xdr:rowOff>109537</xdr:rowOff>
    </xdr:from>
    <xdr:to>
      <xdr:col>12</xdr:col>
      <xdr:colOff>923925</xdr:colOff>
      <xdr:row>40</xdr:row>
      <xdr:rowOff>185737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634093</xdr:colOff>
      <xdr:row>0</xdr:row>
      <xdr:rowOff>575582</xdr:rowOff>
    </xdr:from>
    <xdr:to>
      <xdr:col>33</xdr:col>
      <xdr:colOff>429513</xdr:colOff>
      <xdr:row>28</xdr:row>
      <xdr:rowOff>34521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43</xdr:col>
      <xdr:colOff>13607</xdr:colOff>
      <xdr:row>47</xdr:row>
      <xdr:rowOff>149679</xdr:rowOff>
    </xdr:from>
    <xdr:to>
      <xdr:col>57</xdr:col>
      <xdr:colOff>571027</xdr:colOff>
      <xdr:row>73</xdr:row>
      <xdr:rowOff>8668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1076325</xdr:colOff>
      <xdr:row>28</xdr:row>
      <xdr:rowOff>100012</xdr:rowOff>
    </xdr:from>
    <xdr:to>
      <xdr:col>18</xdr:col>
      <xdr:colOff>742950</xdr:colOff>
      <xdr:row>42</xdr:row>
      <xdr:rowOff>176212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581025</xdr:colOff>
      <xdr:row>0</xdr:row>
      <xdr:rowOff>247650</xdr:rowOff>
    </xdr:from>
    <xdr:to>
      <xdr:col>19</xdr:col>
      <xdr:colOff>690770</xdr:colOff>
      <xdr:row>25</xdr:row>
      <xdr:rowOff>1864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640896</xdr:colOff>
      <xdr:row>2</xdr:row>
      <xdr:rowOff>54428</xdr:rowOff>
    </xdr:from>
    <xdr:to>
      <xdr:col>36</xdr:col>
      <xdr:colOff>640896</xdr:colOff>
      <xdr:row>16</xdr:row>
      <xdr:rowOff>130628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518256</xdr:colOff>
      <xdr:row>21</xdr:row>
      <xdr:rowOff>136663</xdr:rowOff>
    </xdr:from>
    <xdr:to>
      <xdr:col>34</xdr:col>
      <xdr:colOff>518256</xdr:colOff>
      <xdr:row>36</xdr:row>
      <xdr:rowOff>22363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690562</xdr:colOff>
      <xdr:row>63</xdr:row>
      <xdr:rowOff>111873</xdr:rowOff>
    </xdr:from>
    <xdr:to>
      <xdr:col>55</xdr:col>
      <xdr:colOff>71438</xdr:colOff>
      <xdr:row>87</xdr:row>
      <xdr:rowOff>161362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46</xdr:col>
      <xdr:colOff>493997</xdr:colOff>
      <xdr:row>1</xdr:row>
      <xdr:rowOff>82588</xdr:rowOff>
    </xdr:from>
    <xdr:to>
      <xdr:col>54</xdr:col>
      <xdr:colOff>40820</xdr:colOff>
      <xdr:row>49</xdr:row>
      <xdr:rowOff>122463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58512</xdr:colOff>
      <xdr:row>32</xdr:row>
      <xdr:rowOff>88445</xdr:rowOff>
    </xdr:from>
    <xdr:to>
      <xdr:col>27</xdr:col>
      <xdr:colOff>58512</xdr:colOff>
      <xdr:row>46</xdr:row>
      <xdr:rowOff>164645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41</xdr:col>
      <xdr:colOff>721179</xdr:colOff>
      <xdr:row>30</xdr:row>
      <xdr:rowOff>68035</xdr:rowOff>
    </xdr:from>
    <xdr:to>
      <xdr:col>47</xdr:col>
      <xdr:colOff>721179</xdr:colOff>
      <xdr:row>44</xdr:row>
      <xdr:rowOff>144235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136071</xdr:colOff>
      <xdr:row>38</xdr:row>
      <xdr:rowOff>68036</xdr:rowOff>
    </xdr:from>
    <xdr:to>
      <xdr:col>34</xdr:col>
      <xdr:colOff>136071</xdr:colOff>
      <xdr:row>52</xdr:row>
      <xdr:rowOff>144236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17</xdr:col>
      <xdr:colOff>295275</xdr:colOff>
      <xdr:row>26</xdr:row>
      <xdr:rowOff>157162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18</xdr:col>
      <xdr:colOff>295275</xdr:colOff>
      <xdr:row>26</xdr:row>
      <xdr:rowOff>157162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14"/>
  <sheetViews>
    <sheetView tabSelected="1" zoomScaleNormal="100" workbookViewId="0">
      <selection activeCell="F23" sqref="F23"/>
    </sheetView>
  </sheetViews>
  <sheetFormatPr baseColWidth="10" defaultRowHeight="15" x14ac:dyDescent="0.25"/>
  <cols>
    <col min="1" max="1" width="23.5703125" customWidth="1"/>
    <col min="4" max="4" width="11.42578125" style="3"/>
    <col min="6" max="6" width="15.85546875" style="3" customWidth="1"/>
    <col min="7" max="8" width="11.42578125" style="3"/>
    <col min="12" max="12" width="13" bestFit="1" customWidth="1"/>
    <col min="13" max="13" width="16.42578125" style="3" bestFit="1" customWidth="1"/>
    <col min="14" max="35" width="11.42578125" style="3"/>
  </cols>
  <sheetData>
    <row r="1" spans="1:37" s="2" customFormat="1" ht="46.5" x14ac:dyDescent="0.7">
      <c r="A1" s="19" t="s">
        <v>57</v>
      </c>
      <c r="D1" s="3"/>
      <c r="F1" s="3"/>
      <c r="G1" s="3"/>
      <c r="H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/>
      <c r="AK1"/>
    </row>
    <row r="2" spans="1:37" s="3" customFormat="1" x14ac:dyDescent="0.25">
      <c r="A2" s="3" t="s">
        <v>64</v>
      </c>
    </row>
    <row r="3" spans="1:37" s="3" customFormat="1" x14ac:dyDescent="0.25"/>
    <row r="4" spans="1:37" s="3" customFormat="1" x14ac:dyDescent="0.25">
      <c r="A4" s="18" t="s">
        <v>51</v>
      </c>
      <c r="E4" s="3" t="s">
        <v>46</v>
      </c>
      <c r="AJ4"/>
      <c r="AK4"/>
    </row>
    <row r="5" spans="1:37" s="3" customFormat="1" x14ac:dyDescent="0.25">
      <c r="A5" s="3" t="s">
        <v>49</v>
      </c>
      <c r="B5" s="17">
        <v>0.22</v>
      </c>
      <c r="C5" s="3" t="s">
        <v>28</v>
      </c>
      <c r="E5" s="3">
        <v>0</v>
      </c>
      <c r="F5" s="28">
        <f>VLOOKUP(E5,B50:F432,4)</f>
        <v>20</v>
      </c>
      <c r="AJ5"/>
      <c r="AK5"/>
    </row>
    <row r="6" spans="1:37" s="3" customFormat="1" x14ac:dyDescent="0.25">
      <c r="A6" s="3" t="s">
        <v>50</v>
      </c>
      <c r="B6" s="17">
        <v>0.22</v>
      </c>
      <c r="C6" s="3" t="s">
        <v>28</v>
      </c>
      <c r="E6" s="3">
        <v>10</v>
      </c>
      <c r="F6" s="28">
        <f t="shared" ref="F6:F8" si="0">VLOOKUP(E6,B51:F433,4)</f>
        <v>92.452948688737578</v>
      </c>
      <c r="AJ6"/>
      <c r="AK6"/>
    </row>
    <row r="7" spans="1:37" s="3" customFormat="1" x14ac:dyDescent="0.25">
      <c r="A7" s="3" t="s">
        <v>42</v>
      </c>
      <c r="B7" s="3">
        <v>0.8</v>
      </c>
      <c r="E7" s="12">
        <v>20</v>
      </c>
      <c r="F7" s="28">
        <f t="shared" si="0"/>
        <v>98.44457226564036</v>
      </c>
      <c r="G7" s="12"/>
      <c r="H7" s="12"/>
      <c r="I7" s="12"/>
      <c r="AJ7"/>
      <c r="AK7"/>
    </row>
    <row r="8" spans="1:37" s="3" customFormat="1" x14ac:dyDescent="0.25">
      <c r="A8" s="3" t="s">
        <v>43</v>
      </c>
      <c r="B8" s="3">
        <v>0.8</v>
      </c>
      <c r="E8" s="12">
        <v>30</v>
      </c>
      <c r="F8" s="28">
        <f t="shared" si="0"/>
        <v>98.860898366018105</v>
      </c>
      <c r="AJ8"/>
      <c r="AK8"/>
    </row>
    <row r="9" spans="1:37" s="3" customFormat="1" x14ac:dyDescent="0.25">
      <c r="A9" s="3" t="s">
        <v>47</v>
      </c>
      <c r="B9">
        <v>0.42599999999999999</v>
      </c>
      <c r="C9" t="s">
        <v>0</v>
      </c>
      <c r="AJ9"/>
      <c r="AK9"/>
    </row>
    <row r="10" spans="1:37" s="3" customFormat="1" x14ac:dyDescent="0.25">
      <c r="A10" s="3" t="s">
        <v>48</v>
      </c>
      <c r="B10">
        <v>1.22</v>
      </c>
      <c r="C10" t="s">
        <v>3</v>
      </c>
    </row>
    <row r="11" spans="1:37" s="3" customFormat="1" x14ac:dyDescent="0.25">
      <c r="A11" s="3" t="s">
        <v>78</v>
      </c>
      <c r="B11" s="3">
        <v>3.9500000000000004E-3</v>
      </c>
      <c r="C11" s="3" t="s">
        <v>77</v>
      </c>
    </row>
    <row r="12" spans="1:37" s="3" customFormat="1" x14ac:dyDescent="0.25">
      <c r="A12" s="3" t="s">
        <v>52</v>
      </c>
      <c r="B12" s="3">
        <v>890</v>
      </c>
      <c r="C12" s="3" t="s">
        <v>53</v>
      </c>
      <c r="AJ12"/>
      <c r="AK12"/>
    </row>
    <row r="13" spans="1:37" s="3" customFormat="1" x14ac:dyDescent="0.25">
      <c r="A13" s="3" t="s">
        <v>58</v>
      </c>
      <c r="B13">
        <v>11.6</v>
      </c>
      <c r="C13" t="s">
        <v>4</v>
      </c>
    </row>
    <row r="14" spans="1:37" s="3" customFormat="1" x14ac:dyDescent="0.25">
      <c r="A14" s="3" t="s">
        <v>66</v>
      </c>
      <c r="B14" s="3">
        <v>1E-3</v>
      </c>
      <c r="C14" s="3" t="s">
        <v>28</v>
      </c>
    </row>
    <row r="15" spans="1:37" s="3" customFormat="1" x14ac:dyDescent="0.25">
      <c r="A15" s="3" t="s">
        <v>67</v>
      </c>
      <c r="B15">
        <v>0.04</v>
      </c>
      <c r="C15" s="3" t="s">
        <v>12</v>
      </c>
    </row>
    <row r="16" spans="1:37" s="3" customFormat="1" x14ac:dyDescent="0.25">
      <c r="A16" s="3" t="s">
        <v>68</v>
      </c>
      <c r="B16" s="5">
        <v>1E-8</v>
      </c>
      <c r="C16" s="3" t="s">
        <v>28</v>
      </c>
    </row>
    <row r="17" spans="1:45" s="3" customFormat="1" x14ac:dyDescent="0.25">
      <c r="A17" s="3" t="s">
        <v>69</v>
      </c>
      <c r="B17">
        <v>0.04</v>
      </c>
      <c r="C17" s="3" t="s">
        <v>12</v>
      </c>
    </row>
    <row r="18" spans="1:45" s="3" customFormat="1" x14ac:dyDescent="0.25">
      <c r="A18" s="3" t="s">
        <v>80</v>
      </c>
      <c r="B18" s="3">
        <v>0</v>
      </c>
      <c r="C18" s="3">
        <v>20</v>
      </c>
      <c r="D18" s="3" t="s">
        <v>9</v>
      </c>
    </row>
    <row r="19" spans="1:45" s="3" customFormat="1" x14ac:dyDescent="0.25">
      <c r="A19" s="3" t="s">
        <v>81</v>
      </c>
      <c r="B19" s="3">
        <v>10</v>
      </c>
      <c r="C19" s="3">
        <v>20</v>
      </c>
      <c r="D19" s="3" t="s">
        <v>9</v>
      </c>
    </row>
    <row r="20" spans="1:45" s="3" customFormat="1" x14ac:dyDescent="0.25">
      <c r="A20" s="3" t="s">
        <v>82</v>
      </c>
      <c r="B20" s="3">
        <v>20</v>
      </c>
      <c r="C20" s="3">
        <v>20</v>
      </c>
      <c r="D20" s="3" t="s">
        <v>9</v>
      </c>
    </row>
    <row r="21" spans="1:45" s="3" customFormat="1" x14ac:dyDescent="0.25">
      <c r="A21" s="3" t="s">
        <v>83</v>
      </c>
      <c r="B21" s="3">
        <v>30</v>
      </c>
      <c r="C21" s="3">
        <v>20</v>
      </c>
      <c r="D21" s="3" t="s">
        <v>9</v>
      </c>
    </row>
    <row r="22" spans="1:45" s="2" customFormat="1" x14ac:dyDescent="0.25">
      <c r="A22" s="11" t="s">
        <v>20</v>
      </c>
      <c r="B22" s="3"/>
      <c r="C22" s="3"/>
      <c r="D22" s="3"/>
      <c r="E22" s="3"/>
      <c r="F22" s="3"/>
      <c r="G22" s="3"/>
      <c r="H22" s="3"/>
      <c r="I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/>
      <c r="AK22"/>
    </row>
    <row r="23" spans="1:45" s="2" customFormat="1" x14ac:dyDescent="0.25">
      <c r="A23" s="3" t="s">
        <v>21</v>
      </c>
      <c r="B23" s="8">
        <v>2.5700000000000001E-2</v>
      </c>
      <c r="C23" s="3" t="s">
        <v>12</v>
      </c>
      <c r="D23" s="3"/>
      <c r="E23" s="3"/>
      <c r="F23" s="3"/>
      <c r="G23" s="3"/>
      <c r="H23" s="3"/>
      <c r="I23" s="3"/>
      <c r="L2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/>
      <c r="AK23"/>
    </row>
    <row r="24" spans="1:45" s="2" customFormat="1" x14ac:dyDescent="0.25">
      <c r="A24" s="3" t="s">
        <v>22</v>
      </c>
      <c r="B24" s="17">
        <v>1.47E-5</v>
      </c>
      <c r="C24" s="3" t="s">
        <v>23</v>
      </c>
      <c r="D24" s="3"/>
      <c r="E24" s="3"/>
      <c r="F24" s="3"/>
      <c r="G24" s="3"/>
      <c r="H24" s="3"/>
      <c r="I24" s="3"/>
      <c r="L2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/>
      <c r="AK24"/>
    </row>
    <row r="25" spans="1:45" s="2" customFormat="1" x14ac:dyDescent="0.25">
      <c r="A25" s="3" t="s">
        <v>24</v>
      </c>
      <c r="B25" s="8">
        <v>0.7</v>
      </c>
      <c r="C25" s="3"/>
      <c r="D25" s="3"/>
      <c r="E25" s="3"/>
      <c r="F25" s="3"/>
      <c r="G25" s="3"/>
      <c r="H25" s="3"/>
      <c r="I25" s="3"/>
      <c r="L25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/>
      <c r="AK25">
        <v>105</v>
      </c>
    </row>
    <row r="26" spans="1:45" x14ac:dyDescent="0.25">
      <c r="I26" s="10"/>
      <c r="AK26">
        <f>AK25/B31</f>
        <v>0.27694255420161418</v>
      </c>
    </row>
    <row r="27" spans="1:45" s="3" customFormat="1" x14ac:dyDescent="0.25">
      <c r="B27" s="14"/>
      <c r="I27" s="10"/>
      <c r="J27"/>
      <c r="K27"/>
      <c r="L27"/>
      <c r="AJ27"/>
      <c r="AK27">
        <f>AK26*60</f>
        <v>16.61655325209685</v>
      </c>
    </row>
    <row r="28" spans="1:45" x14ac:dyDescent="0.25">
      <c r="A28" s="11" t="s">
        <v>55</v>
      </c>
      <c r="B28" s="8"/>
      <c r="C28" s="10"/>
      <c r="D28" s="10"/>
      <c r="E28" s="10"/>
      <c r="F28" s="10"/>
      <c r="G28" s="10"/>
      <c r="H28" s="10"/>
      <c r="I28" s="10"/>
    </row>
    <row r="29" spans="1:45" x14ac:dyDescent="0.25">
      <c r="A29" t="s">
        <v>40</v>
      </c>
      <c r="B29" s="5">
        <f>B5*B6</f>
        <v>4.8399999999999999E-2</v>
      </c>
      <c r="C29" s="3" t="s">
        <v>11</v>
      </c>
      <c r="AL29" s="9"/>
      <c r="AM29" s="3"/>
      <c r="AN29" s="3"/>
      <c r="AO29" s="3"/>
      <c r="AP29" s="3"/>
      <c r="AQ29" s="16"/>
      <c r="AR29" s="16"/>
      <c r="AS29" s="3"/>
    </row>
    <row r="30" spans="1:45" x14ac:dyDescent="0.25">
      <c r="A30" s="12" t="s">
        <v>56</v>
      </c>
      <c r="B30" s="15">
        <f>B5*B6/(2*(B5+B6))</f>
        <v>5.5E-2</v>
      </c>
      <c r="C30" s="12" t="s">
        <v>28</v>
      </c>
      <c r="D30" s="12"/>
      <c r="AJ30">
        <v>9</v>
      </c>
      <c r="AK30">
        <f>AJ30*B31</f>
        <v>3412.2599999999998</v>
      </c>
      <c r="AL30" s="3"/>
      <c r="AM30" s="6"/>
      <c r="AN30" s="3"/>
      <c r="AO30" s="3"/>
      <c r="AP30" s="3"/>
      <c r="AQ30" s="3"/>
      <c r="AR30" s="3"/>
      <c r="AS30" s="3"/>
    </row>
    <row r="31" spans="1:45" x14ac:dyDescent="0.25">
      <c r="A31" s="3" t="s">
        <v>54</v>
      </c>
      <c r="B31">
        <f>B9*B12</f>
        <v>379.14</v>
      </c>
      <c r="C31" t="s">
        <v>5</v>
      </c>
      <c r="N31" s="3" t="str">
        <f>L48</f>
        <v>Top Ploss Rad</v>
      </c>
      <c r="O31" s="3">
        <f>-L432</f>
        <v>25.834039500241371</v>
      </c>
      <c r="AK31">
        <f>AK30/60</f>
        <v>56.870999999999995</v>
      </c>
      <c r="AL31" s="3"/>
      <c r="AM31" s="7"/>
      <c r="AN31" s="3"/>
      <c r="AO31" s="3"/>
      <c r="AP31" s="3"/>
      <c r="AQ31" s="3"/>
      <c r="AR31" s="3"/>
      <c r="AS31" s="3"/>
    </row>
    <row r="32" spans="1:45" x14ac:dyDescent="0.25">
      <c r="A32" s="12"/>
      <c r="B32" s="13"/>
      <c r="C32" s="12"/>
      <c r="D32" s="12"/>
      <c r="E32" s="12"/>
      <c r="F32" s="12"/>
      <c r="G32" s="12"/>
      <c r="H32" s="12"/>
      <c r="I32" s="12"/>
      <c r="N32" s="3" t="str">
        <f>M48</f>
        <v>Bottom Ploss Rad</v>
      </c>
      <c r="O32" s="3">
        <f>-M432</f>
        <v>22.836330156938924</v>
      </c>
      <c r="AL32" s="3"/>
      <c r="AM32" s="6"/>
      <c r="AN32" s="3"/>
      <c r="AO32" s="3"/>
      <c r="AP32" s="3"/>
      <c r="AQ32" s="3"/>
      <c r="AR32" s="5"/>
      <c r="AS32" s="3"/>
    </row>
    <row r="33" spans="1:45" x14ac:dyDescent="0.25">
      <c r="A33" s="11" t="s">
        <v>41</v>
      </c>
      <c r="B33" s="13"/>
      <c r="C33" s="12"/>
      <c r="D33" s="12"/>
      <c r="E33" s="12"/>
      <c r="F33" s="12"/>
      <c r="G33" s="12"/>
      <c r="H33" s="12"/>
      <c r="I33" s="12"/>
      <c r="N33" s="3" t="str">
        <f>T48</f>
        <v>Top Ploss Conv</v>
      </c>
      <c r="O33" s="14">
        <f>-T432</f>
        <v>22.183335539867045</v>
      </c>
      <c r="AL33" s="3"/>
      <c r="AM33" s="3"/>
      <c r="AN33" s="3"/>
      <c r="AO33" s="3"/>
      <c r="AP33" s="3"/>
      <c r="AQ33" s="3"/>
      <c r="AR33" s="3"/>
      <c r="AS33" s="3"/>
    </row>
    <row r="34" spans="1:45" x14ac:dyDescent="0.25">
      <c r="A34" s="3" t="s">
        <v>0</v>
      </c>
      <c r="B34" s="3">
        <v>9.8000000000000007</v>
      </c>
      <c r="C34" s="3" t="s">
        <v>29</v>
      </c>
      <c r="E34" s="3"/>
      <c r="I34" s="3"/>
      <c r="N34" s="3" t="str">
        <f>Y48</f>
        <v>Bottom Ploss Conv</v>
      </c>
      <c r="O34" s="14">
        <f>-Y432</f>
        <v>13.193332495522679</v>
      </c>
      <c r="AL34" s="9"/>
      <c r="AM34" s="3"/>
      <c r="AN34" s="3"/>
      <c r="AO34" s="3"/>
      <c r="AP34" s="3"/>
      <c r="AQ34" s="3"/>
      <c r="AR34" s="3"/>
      <c r="AS34" s="3"/>
    </row>
    <row r="35" spans="1:45" x14ac:dyDescent="0.25">
      <c r="A35" s="3" t="s">
        <v>30</v>
      </c>
      <c r="B35" s="3">
        <f>1/D50</f>
        <v>3.4112229234180458E-3</v>
      </c>
      <c r="C35" s="3"/>
      <c r="E35" s="3"/>
      <c r="I35" s="3"/>
      <c r="N35" s="3" t="s">
        <v>86</v>
      </c>
      <c r="O35" s="3">
        <f>-K432+K50</f>
        <v>26.196693987496772</v>
      </c>
      <c r="AL35" s="3"/>
      <c r="AM35" s="6"/>
      <c r="AN35" s="3"/>
      <c r="AO35" s="3"/>
      <c r="AP35" s="3"/>
      <c r="AQ35" s="3"/>
      <c r="AR35" s="3"/>
      <c r="AS35" s="3"/>
    </row>
    <row r="36" spans="1:45" x14ac:dyDescent="0.25">
      <c r="A36" s="3" t="s">
        <v>25</v>
      </c>
      <c r="B36" s="5">
        <v>5.6699999999999998E-8</v>
      </c>
      <c r="C36" s="3" t="s">
        <v>12</v>
      </c>
      <c r="E36" s="3"/>
      <c r="I36" s="3"/>
      <c r="AL36" s="11"/>
      <c r="AM36" s="8"/>
      <c r="AN36" s="10"/>
      <c r="AO36" s="10"/>
      <c r="AP36" s="10"/>
      <c r="AQ36" s="10"/>
      <c r="AR36" s="10"/>
      <c r="AS36" s="10"/>
    </row>
    <row r="37" spans="1:45" s="3" customFormat="1" x14ac:dyDescent="0.25">
      <c r="B37" s="5"/>
      <c r="J37"/>
      <c r="K37"/>
      <c r="L37"/>
      <c r="AJ37"/>
      <c r="AK37"/>
      <c r="AL37" s="11"/>
      <c r="AM37" s="8"/>
      <c r="AN37" s="10"/>
      <c r="AO37" s="10"/>
      <c r="AP37" s="10"/>
      <c r="AQ37" s="10"/>
      <c r="AR37" s="10"/>
      <c r="AS37" s="10"/>
    </row>
    <row r="38" spans="1:45" x14ac:dyDescent="0.25">
      <c r="A38" s="9" t="s">
        <v>45</v>
      </c>
      <c r="B38" s="3"/>
      <c r="C38" s="3"/>
      <c r="E38" s="3"/>
      <c r="I38" s="3"/>
      <c r="AL38" s="3"/>
      <c r="AM38" s="7"/>
      <c r="AN38" s="3"/>
      <c r="AO38" s="3"/>
      <c r="AP38" s="3"/>
      <c r="AQ38" s="3"/>
      <c r="AR38" s="3"/>
      <c r="AS38" s="3"/>
    </row>
    <row r="39" spans="1:45" x14ac:dyDescent="0.25">
      <c r="A39" s="3" t="s">
        <v>33</v>
      </c>
      <c r="B39" s="14">
        <f>(1+(0.322/B25)^(11/20))^(-20/11)</f>
        <v>0.40125909053226422</v>
      </c>
      <c r="C39" s="3" t="s">
        <v>76</v>
      </c>
      <c r="E39" s="3"/>
      <c r="I39" s="3"/>
      <c r="AL39" s="3"/>
      <c r="AM39" s="7"/>
      <c r="AN39" s="3"/>
      <c r="AO39" s="3"/>
      <c r="AP39" s="3"/>
      <c r="AQ39" s="3"/>
      <c r="AR39" s="3"/>
      <c r="AS39" s="3"/>
    </row>
    <row r="40" spans="1:45" x14ac:dyDescent="0.25">
      <c r="E40" s="3"/>
      <c r="I40" s="3"/>
      <c r="AL40" s="3"/>
      <c r="AM40" s="3"/>
      <c r="AN40" s="3"/>
    </row>
    <row r="41" spans="1:45" x14ac:dyDescent="0.25">
      <c r="A41" s="9" t="s">
        <v>44</v>
      </c>
      <c r="B41" s="14"/>
      <c r="C41" s="3"/>
      <c r="E41" s="3"/>
      <c r="I41" s="3"/>
      <c r="AL41" s="3"/>
      <c r="AM41" s="5"/>
      <c r="AN41" s="3"/>
    </row>
    <row r="42" spans="1:45" x14ac:dyDescent="0.25">
      <c r="A42" s="4" t="s">
        <v>39</v>
      </c>
      <c r="B42" s="14">
        <f>(1+(0.492/B25)^(9/16))^(-16/9)</f>
        <v>0.344835302672376</v>
      </c>
      <c r="C42" s="3"/>
      <c r="E42" s="3"/>
      <c r="I42" s="3"/>
    </row>
    <row r="43" spans="1:45" x14ac:dyDescent="0.25">
      <c r="A43" s="3" t="s">
        <v>73</v>
      </c>
      <c r="B43" s="5">
        <f>B15*B29/B14</f>
        <v>1.9359999999999999</v>
      </c>
      <c r="C43" t="s">
        <v>13</v>
      </c>
      <c r="D43" s="5">
        <f>B43/B29</f>
        <v>40</v>
      </c>
      <c r="E43" s="3" t="s">
        <v>38</v>
      </c>
      <c r="I43" s="3"/>
      <c r="J43" s="3"/>
      <c r="K43" s="3"/>
      <c r="L43" s="3"/>
      <c r="AL43" s="9"/>
      <c r="AM43" s="14"/>
      <c r="AN43" s="3"/>
    </row>
    <row r="44" spans="1:45" s="3" customFormat="1" x14ac:dyDescent="0.25">
      <c r="A44" s="3" t="s">
        <v>74</v>
      </c>
      <c r="B44" s="27">
        <f>B17*B29/B16</f>
        <v>193600</v>
      </c>
      <c r="C44" s="3" t="s">
        <v>13</v>
      </c>
      <c r="D44" s="5">
        <f>B44/B29</f>
        <v>4000000</v>
      </c>
      <c r="E44" s="3" t="s">
        <v>38</v>
      </c>
      <c r="AL44" s="9"/>
      <c r="AM44" s="14"/>
    </row>
    <row r="45" spans="1:45" s="3" customFormat="1" x14ac:dyDescent="0.25">
      <c r="A45" s="3" t="s">
        <v>75</v>
      </c>
      <c r="B45" s="5">
        <f>1/(1/B44+1/B43)</f>
        <v>1.9359806401935977</v>
      </c>
      <c r="C45" s="3" t="s">
        <v>13</v>
      </c>
      <c r="D45" s="5">
        <f>B45/B29</f>
        <v>39.999600003999952</v>
      </c>
      <c r="E45" s="3" t="s">
        <v>38</v>
      </c>
      <c r="AL45" s="9"/>
      <c r="AM45" s="14"/>
    </row>
    <row r="46" spans="1:45" s="3" customFormat="1" x14ac:dyDescent="0.25">
      <c r="AL46" s="9"/>
      <c r="AM46" s="14"/>
    </row>
    <row r="47" spans="1:45" s="26" customFormat="1" x14ac:dyDescent="0.25">
      <c r="A47" s="25" t="s">
        <v>15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9" t="s">
        <v>26</v>
      </c>
      <c r="O47" s="29"/>
      <c r="P47" s="29"/>
      <c r="Q47" s="29"/>
      <c r="R47" s="29"/>
      <c r="S47" s="29"/>
      <c r="T47" s="29"/>
      <c r="U47" s="29" t="s">
        <v>27</v>
      </c>
      <c r="V47" s="29"/>
      <c r="W47" s="29"/>
      <c r="X47" s="29"/>
      <c r="Y47" s="29"/>
      <c r="Z47" s="25"/>
    </row>
    <row r="48" spans="1:45" s="26" customFormat="1" x14ac:dyDescent="0.25">
      <c r="A48" s="30" t="s">
        <v>18</v>
      </c>
      <c r="B48" s="31"/>
      <c r="C48" s="30" t="s">
        <v>72</v>
      </c>
      <c r="D48" s="31"/>
      <c r="E48" s="30" t="s">
        <v>71</v>
      </c>
      <c r="F48" s="31"/>
      <c r="G48" s="30" t="s">
        <v>70</v>
      </c>
      <c r="H48" s="31"/>
      <c r="I48" s="25" t="s">
        <v>16</v>
      </c>
      <c r="J48" s="25" t="s">
        <v>8</v>
      </c>
      <c r="K48" s="25" t="s">
        <v>62</v>
      </c>
      <c r="L48" s="25" t="s">
        <v>63</v>
      </c>
      <c r="M48" s="25" t="s">
        <v>79</v>
      </c>
      <c r="N48" s="25" t="s">
        <v>31</v>
      </c>
      <c r="O48" s="25" t="s">
        <v>32</v>
      </c>
      <c r="P48" s="25" t="s">
        <v>34</v>
      </c>
      <c r="Q48" s="25" t="s">
        <v>35</v>
      </c>
      <c r="R48" s="25" t="s">
        <v>36</v>
      </c>
      <c r="S48" s="25" t="s">
        <v>37</v>
      </c>
      <c r="T48" s="25" t="s">
        <v>84</v>
      </c>
      <c r="U48" s="25" t="s">
        <v>31</v>
      </c>
      <c r="V48" s="25" t="s">
        <v>32</v>
      </c>
      <c r="W48" s="25" t="s">
        <v>36</v>
      </c>
      <c r="X48" s="25" t="s">
        <v>37</v>
      </c>
      <c r="Y48" s="25" t="s">
        <v>85</v>
      </c>
      <c r="Z48" s="25" t="s">
        <v>65</v>
      </c>
      <c r="AJ48" s="26" t="s">
        <v>17</v>
      </c>
      <c r="AL48" s="26" t="s">
        <v>19</v>
      </c>
    </row>
    <row r="49" spans="1:38" s="26" customFormat="1" x14ac:dyDescent="0.25">
      <c r="A49" s="25" t="s">
        <v>59</v>
      </c>
      <c r="B49" s="25" t="s">
        <v>60</v>
      </c>
      <c r="C49" s="25" t="s">
        <v>9</v>
      </c>
      <c r="D49" s="25" t="s">
        <v>61</v>
      </c>
      <c r="E49" s="25" t="s">
        <v>9</v>
      </c>
      <c r="F49" s="25" t="s">
        <v>61</v>
      </c>
      <c r="G49" s="25" t="s">
        <v>9</v>
      </c>
      <c r="H49" s="25" t="s">
        <v>61</v>
      </c>
      <c r="I49" s="25" t="s">
        <v>3</v>
      </c>
      <c r="J49" s="25" t="s">
        <v>4</v>
      </c>
      <c r="K49" s="25" t="s">
        <v>6</v>
      </c>
      <c r="L49" s="25" t="s">
        <v>6</v>
      </c>
      <c r="M49" s="25" t="s">
        <v>6</v>
      </c>
      <c r="N49" s="25"/>
      <c r="O49" s="25"/>
      <c r="P49" s="25"/>
      <c r="Q49" s="25"/>
      <c r="R49" s="25"/>
      <c r="S49" s="25" t="s">
        <v>38</v>
      </c>
      <c r="T49" s="25" t="s">
        <v>6</v>
      </c>
      <c r="U49" s="25"/>
      <c r="V49" s="25"/>
      <c r="W49" s="25"/>
      <c r="X49" s="25" t="s">
        <v>38</v>
      </c>
      <c r="Y49" s="25" t="s">
        <v>6</v>
      </c>
      <c r="Z49" s="25" t="s">
        <v>6</v>
      </c>
    </row>
    <row r="50" spans="1:38" x14ac:dyDescent="0.25">
      <c r="A50">
        <v>0</v>
      </c>
      <c r="B50">
        <f>A50/60</f>
        <v>0</v>
      </c>
      <c r="C50" s="8">
        <f t="shared" ref="C50:C113" si="1">VLOOKUP(B50,$B$18:$C$21,2)*(10-B50+VLOOKUP(B50,$B$18:$C$21,1))/10+VLOOKUP(B50+10,$B$18:$C$21,2)*(B50-VLOOKUP(B50,$B$18:$C$21,1))/10</f>
        <v>20</v>
      </c>
      <c r="D50" s="10">
        <f>C50+273.15</f>
        <v>293.14999999999998</v>
      </c>
      <c r="E50" s="8">
        <v>20</v>
      </c>
      <c r="F50" s="3">
        <f>E50+273.15</f>
        <v>293.14999999999998</v>
      </c>
      <c r="G50" s="8">
        <f>E50</f>
        <v>20</v>
      </c>
      <c r="H50" s="3">
        <f>G50+273.15</f>
        <v>293.14999999999998</v>
      </c>
      <c r="I50">
        <f>$B$10*(1+0.00395*(E50-20))</f>
        <v>1.22</v>
      </c>
      <c r="J50">
        <f>$B$13</f>
        <v>11.6</v>
      </c>
      <c r="K50">
        <f>J50*J50/I50</f>
        <v>110.29508196721312</v>
      </c>
      <c r="L50">
        <f t="shared" ref="L50:L113" si="2">$B$7*$B$29*0.0000000567*((D50)^4-(F50)^4)</f>
        <v>0</v>
      </c>
      <c r="M50" s="3">
        <f t="shared" ref="M50:M113" si="3">$B$8*$B$29*0.0000000567*((D50)^4-(H50)^4)</f>
        <v>0</v>
      </c>
      <c r="N50" s="20">
        <f>$B$34*$B$30^3*$B$35*(E50-C50)/($B$24^2)</f>
        <v>0</v>
      </c>
      <c r="O50" s="21">
        <f>N50*$B$25</f>
        <v>0</v>
      </c>
      <c r="P50" s="22">
        <f>0.766*(O50*$B$39)^(1/5)</f>
        <v>0</v>
      </c>
      <c r="Q50" s="22">
        <f>0.15*(O50*$B$39)^(1/3)</f>
        <v>0</v>
      </c>
      <c r="R50" s="22">
        <f>IF(B39&lt;70000,Q50,P50)</f>
        <v>0</v>
      </c>
      <c r="S50" s="23">
        <f>R50*$B$23/$B$30</f>
        <v>0</v>
      </c>
      <c r="T50" s="24">
        <f>S50*$B$6*$B$5*(-E50+C50)</f>
        <v>0</v>
      </c>
      <c r="U50" s="21">
        <f t="shared" ref="U50:U79" si="4">$B$34*$B$30^3*$B$35*(G50-C50)/($B$24^2)</f>
        <v>0</v>
      </c>
      <c r="V50" s="21">
        <f>U50*$B$25</f>
        <v>0</v>
      </c>
      <c r="W50" s="22">
        <f>0.6*(V50*$B$42)^(1/5)</f>
        <v>0</v>
      </c>
      <c r="X50" s="23">
        <f t="shared" ref="X50:X81" si="5">W50*$B$23/$B$30</f>
        <v>0</v>
      </c>
      <c r="Y50" s="24">
        <f>X50*$B$6*$B$5*(-E50+C50)</f>
        <v>0</v>
      </c>
      <c r="Z50" s="14">
        <f>K50+L50+M50+T50+Y50</f>
        <v>110.29508196721312</v>
      </c>
      <c r="AA50" s="14"/>
      <c r="AB50" s="14"/>
      <c r="AC50" s="14"/>
      <c r="AD50" s="14"/>
      <c r="AE50" s="14"/>
      <c r="AF50" s="14"/>
      <c r="AG50" s="14"/>
      <c r="AJ50" t="e">
        <f>(#REF!-#REF!)*$L$42</f>
        <v>#REF!</v>
      </c>
      <c r="AL50" t="e">
        <f t="shared" ref="AL50:AL113" si="6">-AJ50+K50</f>
        <v>#REF!</v>
      </c>
    </row>
    <row r="51" spans="1:38" x14ac:dyDescent="0.25">
      <c r="A51">
        <v>5</v>
      </c>
      <c r="B51">
        <f t="shared" ref="B51:B114" si="7">A51/60</f>
        <v>8.3333333333333329E-2</v>
      </c>
      <c r="C51" s="8">
        <f t="shared" si="1"/>
        <v>20</v>
      </c>
      <c r="D51" s="10">
        <f>C51+273.15</f>
        <v>293.14999999999998</v>
      </c>
      <c r="E51">
        <f>E50+Z50/$B$31*(A51-A50)</f>
        <v>21.454542938851258</v>
      </c>
      <c r="F51" s="3">
        <f>E51+273.15</f>
        <v>294.60454293885124</v>
      </c>
      <c r="G51" s="14">
        <f>(E50*$D$45+C51*X50)/($D$45+X50)</f>
        <v>20</v>
      </c>
      <c r="H51" s="3">
        <f>G51+273.15</f>
        <v>293.14999999999998</v>
      </c>
      <c r="I51" s="3">
        <f>$B$10*(1+0.00395*(E51-20))</f>
        <v>1.2270094424223241</v>
      </c>
      <c r="J51" s="3">
        <f>$B$13</f>
        <v>11.6</v>
      </c>
      <c r="K51" s="3">
        <f>J51*J51/I51</f>
        <v>109.66500773975774</v>
      </c>
      <c r="L51" s="3">
        <f t="shared" si="2"/>
        <v>-0.32419446947733727</v>
      </c>
      <c r="M51" s="3">
        <f t="shared" si="3"/>
        <v>0</v>
      </c>
      <c r="N51" s="20">
        <f>$B$34*$B$30^3*$B$35*(E51-C51)/($B$24^2)</f>
        <v>37438.300213356611</v>
      </c>
      <c r="O51" s="21">
        <f>N51*$B$25</f>
        <v>26206.810149349625</v>
      </c>
      <c r="P51" s="22">
        <f>0.766*(O51*$B$39)^(1/5)</f>
        <v>4.8819865550040866</v>
      </c>
      <c r="Q51" s="22">
        <f>0.15*(O51*$B$39)^(1/3)</f>
        <v>3.2862778130009618</v>
      </c>
      <c r="R51" s="22">
        <f>IF($B$39&lt;70000,Q51,P51)</f>
        <v>3.2862778130009618</v>
      </c>
      <c r="S51" s="23">
        <f>R51*$B$23/$B$30</f>
        <v>1.5355879962568131</v>
      </c>
      <c r="T51" s="24">
        <f>S51*$B$6*$B$5*(-E51+C51)</f>
        <v>-0.10810520796390082</v>
      </c>
      <c r="U51" s="21">
        <f t="shared" si="4"/>
        <v>0</v>
      </c>
      <c r="V51" s="21">
        <f>U51*$B$25</f>
        <v>0</v>
      </c>
      <c r="W51" s="22">
        <f>0.6*(V51*$B$42)^(1/5)</f>
        <v>0</v>
      </c>
      <c r="X51" s="23">
        <f t="shared" si="5"/>
        <v>0</v>
      </c>
      <c r="Y51" s="24">
        <f>X51*$B$6*$B$5*(-G51+C51)</f>
        <v>0</v>
      </c>
      <c r="Z51" s="14">
        <f>K51+L51+M51+T51+Y51</f>
        <v>109.2327080623165</v>
      </c>
      <c r="AJ51">
        <f t="shared" ref="AJ51:AJ114" si="8">(E51-C51)*$L$42</f>
        <v>0</v>
      </c>
      <c r="AL51">
        <f t="shared" si="6"/>
        <v>109.66500773975774</v>
      </c>
    </row>
    <row r="52" spans="1:38" x14ac:dyDescent="0.25">
      <c r="A52" s="3">
        <v>6</v>
      </c>
      <c r="B52" s="3">
        <f t="shared" ref="B52:B79" si="9">A52/60</f>
        <v>0.1</v>
      </c>
      <c r="C52" s="8">
        <f t="shared" si="1"/>
        <v>20</v>
      </c>
      <c r="D52" s="10">
        <f t="shared" ref="D52:D115" si="10">C52+273.15</f>
        <v>293.14999999999998</v>
      </c>
      <c r="E52" s="3">
        <f t="shared" ref="E52:E79" si="11">E51+Z51/$B$31*(A52-A51)</f>
        <v>21.742649464309707</v>
      </c>
      <c r="F52" s="3">
        <f t="shared" ref="F52:F115" si="12">E52+273.15</f>
        <v>294.89264946430967</v>
      </c>
      <c r="G52" s="14">
        <f t="shared" ref="G52:G79" si="13">(E51*$D$45+C52*X51)/($D$45+X51)</f>
        <v>21.454542938851258</v>
      </c>
      <c r="H52" s="3">
        <f t="shared" ref="H52:H115" si="14">G52+273.15</f>
        <v>294.60454293885124</v>
      </c>
      <c r="I52" s="3">
        <f t="shared" ref="I52:I79" si="15">$B$10*(1+0.00395*(E52-20))</f>
        <v>1.2283978277685084</v>
      </c>
      <c r="J52" s="3">
        <f t="shared" ref="J52:J115" si="16">$B$13</f>
        <v>11.6</v>
      </c>
      <c r="K52" s="3">
        <f t="shared" ref="K52:K79" si="17">J52*J52/I52</f>
        <v>109.54105987344504</v>
      </c>
      <c r="L52" s="3">
        <f t="shared" si="2"/>
        <v>-0.38898131484715315</v>
      </c>
      <c r="M52" s="3">
        <f t="shared" si="3"/>
        <v>-0.32419446947733727</v>
      </c>
      <c r="N52" s="20">
        <f t="shared" ref="N52:N79" si="18">$B$34*$B$30^3*$B$35*(E52-C52)/($B$24^2)</f>
        <v>44853.838321883704</v>
      </c>
      <c r="O52" s="21">
        <f t="shared" ref="O52:O115" si="19">N52*$B$25</f>
        <v>31397.686825318589</v>
      </c>
      <c r="P52" s="22">
        <f t="shared" ref="P52:P115" si="20">0.766*(O52*$B$39)^(1/5)</f>
        <v>5.0616635857131831</v>
      </c>
      <c r="Q52" s="22">
        <f t="shared" ref="Q52:Q79" si="21">0.15*(O52*$B$39)^(1/3)</f>
        <v>3.4903215469251676</v>
      </c>
      <c r="R52" s="22">
        <f t="shared" ref="R52:R79" si="22">IF($B$39&lt;70000,Q52,P52)</f>
        <v>3.4903215469251676</v>
      </c>
      <c r="S52" s="23">
        <f t="shared" ref="S52:S115" si="23">R52*$B$23/$B$30</f>
        <v>1.6309320682904875</v>
      </c>
      <c r="T52" s="24">
        <f t="shared" ref="T52:T79" si="24">S52*$B$6*$B$5*(-E52+C52)</f>
        <v>-0.13755971612438594</v>
      </c>
      <c r="U52" s="21">
        <f t="shared" si="4"/>
        <v>37438.300213356611</v>
      </c>
      <c r="V52" s="21">
        <f t="shared" ref="V52:V115" si="25">U52*$B$25</f>
        <v>26206.810149349625</v>
      </c>
      <c r="W52" s="22">
        <f t="shared" ref="W52:W115" si="26">0.6*(V52*$B$42)^(1/5)</f>
        <v>3.7098506561533373</v>
      </c>
      <c r="X52" s="23">
        <f t="shared" si="5"/>
        <v>1.7335120338752867</v>
      </c>
      <c r="Y52" s="24">
        <f t="shared" ref="Y52:Y79" si="27">X52*$B$6*$B$5*(-G52+C52)</f>
        <v>-0.1220390361130899</v>
      </c>
      <c r="Z52" s="14">
        <f t="shared" ref="Z52:Z79" si="28">K52+L52+M52+T52+Y52</f>
        <v>108.56828533688306</v>
      </c>
      <c r="AJ52">
        <f t="shared" si="8"/>
        <v>0</v>
      </c>
      <c r="AL52">
        <f t="shared" si="6"/>
        <v>109.54105987344504</v>
      </c>
    </row>
    <row r="53" spans="1:38" x14ac:dyDescent="0.25">
      <c r="A53" s="3">
        <v>7</v>
      </c>
      <c r="B53" s="3">
        <f t="shared" si="9"/>
        <v>0.11666666666666667</v>
      </c>
      <c r="C53" s="8">
        <f t="shared" si="1"/>
        <v>20</v>
      </c>
      <c r="D53" s="10">
        <f t="shared" si="10"/>
        <v>293.14999999999998</v>
      </c>
      <c r="E53" s="3">
        <f t="shared" si="11"/>
        <v>22.029003542847668</v>
      </c>
      <c r="F53" s="3">
        <f t="shared" si="12"/>
        <v>295.17900354284762</v>
      </c>
      <c r="G53" s="14">
        <f t="shared" si="13"/>
        <v>21.670263206259612</v>
      </c>
      <c r="H53" s="3">
        <f t="shared" si="14"/>
        <v>294.8202632062596</v>
      </c>
      <c r="I53" s="3">
        <f t="shared" si="15"/>
        <v>1.2297777680729829</v>
      </c>
      <c r="J53" s="3">
        <f t="shared" si="16"/>
        <v>11.6</v>
      </c>
      <c r="K53" s="3">
        <f t="shared" si="17"/>
        <v>109.41814325595642</v>
      </c>
      <c r="L53" s="3">
        <f t="shared" si="2"/>
        <v>-0.45356251957627153</v>
      </c>
      <c r="M53" s="3">
        <f t="shared" si="3"/>
        <v>-0.37268586111929636</v>
      </c>
      <c r="N53" s="20">
        <f t="shared" si="18"/>
        <v>52224.270416580075</v>
      </c>
      <c r="O53" s="21">
        <f t="shared" si="19"/>
        <v>36556.989291606049</v>
      </c>
      <c r="P53" s="22">
        <f t="shared" si="20"/>
        <v>5.2180451289472458</v>
      </c>
      <c r="Q53" s="22">
        <f t="shared" si="21"/>
        <v>3.6718902702726015</v>
      </c>
      <c r="R53" s="22">
        <f t="shared" si="22"/>
        <v>3.6718902702726015</v>
      </c>
      <c r="S53" s="23">
        <f t="shared" si="23"/>
        <v>1.7157741808364702</v>
      </c>
      <c r="T53" s="24">
        <f t="shared" si="24"/>
        <v>-0.16849549555555771</v>
      </c>
      <c r="U53" s="21">
        <f t="shared" si="4"/>
        <v>42990.69740811926</v>
      </c>
      <c r="V53" s="21">
        <f t="shared" si="25"/>
        <v>30093.48818568348</v>
      </c>
      <c r="W53" s="22">
        <f t="shared" si="26"/>
        <v>3.8138894518755477</v>
      </c>
      <c r="X53" s="23">
        <f t="shared" si="5"/>
        <v>1.7821265256945742</v>
      </c>
      <c r="Y53" s="24">
        <f t="shared" si="27"/>
        <v>-0.14406842565471908</v>
      </c>
      <c r="Z53" s="14">
        <f t="shared" si="28"/>
        <v>108.27933095405058</v>
      </c>
      <c r="AJ53">
        <f t="shared" si="8"/>
        <v>0</v>
      </c>
      <c r="AL53">
        <f t="shared" si="6"/>
        <v>109.41814325595642</v>
      </c>
    </row>
    <row r="54" spans="1:38" x14ac:dyDescent="0.25">
      <c r="A54" s="3">
        <v>8</v>
      </c>
      <c r="B54" s="3">
        <f t="shared" si="9"/>
        <v>0.13333333333333333</v>
      </c>
      <c r="C54" s="8">
        <f t="shared" si="1"/>
        <v>20</v>
      </c>
      <c r="D54" s="10">
        <f t="shared" si="10"/>
        <v>293.14999999999998</v>
      </c>
      <c r="E54" s="3">
        <f t="shared" si="11"/>
        <v>22.314595490292017</v>
      </c>
      <c r="F54" s="3">
        <f t="shared" si="12"/>
        <v>295.46459549029197</v>
      </c>
      <c r="G54" s="14">
        <f t="shared" si="13"/>
        <v>21.942459942695887</v>
      </c>
      <c r="H54" s="3">
        <f t="shared" si="14"/>
        <v>295.09245994269588</v>
      </c>
      <c r="I54" s="3">
        <f t="shared" si="15"/>
        <v>1.2311540356677173</v>
      </c>
      <c r="J54" s="3">
        <f t="shared" si="16"/>
        <v>11.6</v>
      </c>
      <c r="K54" s="3">
        <f t="shared" si="17"/>
        <v>109.29582822430605</v>
      </c>
      <c r="L54" s="3">
        <f t="shared" si="2"/>
        <v>-0.51815931543398841</v>
      </c>
      <c r="M54" s="3">
        <f t="shared" si="3"/>
        <v>-0.43402458088796891</v>
      </c>
      <c r="N54" s="20">
        <f t="shared" si="18"/>
        <v>59575.086113628444</v>
      </c>
      <c r="O54" s="21">
        <f t="shared" si="19"/>
        <v>41702.56027953991</v>
      </c>
      <c r="P54" s="22">
        <f t="shared" si="20"/>
        <v>5.3573039900135404</v>
      </c>
      <c r="Q54" s="22">
        <f t="shared" si="21"/>
        <v>3.836664233422634</v>
      </c>
      <c r="R54" s="22">
        <f t="shared" si="22"/>
        <v>3.836664233422634</v>
      </c>
      <c r="S54" s="23">
        <f t="shared" si="23"/>
        <v>1.7927685599811216</v>
      </c>
      <c r="T54" s="24">
        <f t="shared" si="24"/>
        <v>-0.20083744676496953</v>
      </c>
      <c r="U54" s="21">
        <f t="shared" si="4"/>
        <v>49996.735431201123</v>
      </c>
      <c r="V54" s="21">
        <f t="shared" si="25"/>
        <v>34997.714801840782</v>
      </c>
      <c r="W54" s="22">
        <f t="shared" si="26"/>
        <v>3.9308052917333574</v>
      </c>
      <c r="X54" s="23">
        <f t="shared" si="5"/>
        <v>1.8367581090463143</v>
      </c>
      <c r="Y54" s="24">
        <f t="shared" si="27"/>
        <v>-0.17268292608022459</v>
      </c>
      <c r="Z54" s="14">
        <f>K54+L54+M54+T54+Y54</f>
        <v>107.9701239551389</v>
      </c>
      <c r="AJ54">
        <f t="shared" si="8"/>
        <v>0</v>
      </c>
      <c r="AL54">
        <f t="shared" si="6"/>
        <v>109.29582822430605</v>
      </c>
    </row>
    <row r="55" spans="1:38" x14ac:dyDescent="0.25">
      <c r="A55" s="3">
        <v>9</v>
      </c>
      <c r="B55" s="3">
        <f t="shared" si="9"/>
        <v>0.15</v>
      </c>
      <c r="C55" s="8">
        <f t="shared" si="1"/>
        <v>20</v>
      </c>
      <c r="D55" s="10">
        <f t="shared" si="10"/>
        <v>293.14999999999998</v>
      </c>
      <c r="E55" s="3">
        <f t="shared" si="11"/>
        <v>22.59937188939298</v>
      </c>
      <c r="F55" s="3">
        <f t="shared" si="12"/>
        <v>295.74937188939293</v>
      </c>
      <c r="G55" s="14">
        <f t="shared" si="13"/>
        <v>22.212976892792007</v>
      </c>
      <c r="H55" s="3">
        <f t="shared" si="14"/>
        <v>295.36297689279201</v>
      </c>
      <c r="I55" s="3">
        <f t="shared" si="15"/>
        <v>1.2325263731349847</v>
      </c>
      <c r="J55" s="3">
        <f t="shared" si="16"/>
        <v>11.6</v>
      </c>
      <c r="K55" s="3">
        <f t="shared" si="17"/>
        <v>109.17413447124929</v>
      </c>
      <c r="L55" s="3">
        <f t="shared" si="2"/>
        <v>-0.58275842978337244</v>
      </c>
      <c r="M55" s="3">
        <f t="shared" si="3"/>
        <v>-0.49515316872805182</v>
      </c>
      <c r="N55" s="20">
        <f t="shared" si="18"/>
        <v>66904.910513065275</v>
      </c>
      <c r="O55" s="21">
        <f t="shared" si="19"/>
        <v>46833.43735914569</v>
      </c>
      <c r="P55" s="22">
        <f t="shared" si="20"/>
        <v>5.4830846830638889</v>
      </c>
      <c r="Q55" s="22">
        <f t="shared" si="21"/>
        <v>3.9879670859199159</v>
      </c>
      <c r="R55" s="22">
        <f t="shared" si="22"/>
        <v>3.9879670859199159</v>
      </c>
      <c r="S55" s="23">
        <f t="shared" si="23"/>
        <v>1.86346825651167</v>
      </c>
      <c r="T55" s="24">
        <f t="shared" si="24"/>
        <v>-0.23444219493322496</v>
      </c>
      <c r="U55" s="21">
        <f t="shared" si="4"/>
        <v>56959.537642113239</v>
      </c>
      <c r="V55" s="21">
        <f t="shared" si="25"/>
        <v>39871.676349479261</v>
      </c>
      <c r="W55" s="22">
        <f t="shared" si="26"/>
        <v>4.0346558275196962</v>
      </c>
      <c r="X55" s="23">
        <f t="shared" si="5"/>
        <v>1.8852846321319308</v>
      </c>
      <c r="Y55" s="24">
        <f t="shared" si="27"/>
        <v>-0.20192922023860196</v>
      </c>
      <c r="Z55" s="14">
        <f t="shared" si="28"/>
        <v>107.65985145756605</v>
      </c>
      <c r="AJ55">
        <f t="shared" si="8"/>
        <v>0</v>
      </c>
      <c r="AL55">
        <f t="shared" si="6"/>
        <v>109.17413447124929</v>
      </c>
    </row>
    <row r="56" spans="1:38" x14ac:dyDescent="0.25">
      <c r="A56" s="3">
        <v>10</v>
      </c>
      <c r="B56" s="3">
        <f t="shared" si="9"/>
        <v>0.16666666666666666</v>
      </c>
      <c r="C56" s="8">
        <f t="shared" si="1"/>
        <v>20</v>
      </c>
      <c r="D56" s="10">
        <f t="shared" si="10"/>
        <v>293.14999999999998</v>
      </c>
      <c r="E56" s="3">
        <f t="shared" si="11"/>
        <v>22.88332992984655</v>
      </c>
      <c r="F56" s="3">
        <f t="shared" si="12"/>
        <v>296.0333299298465</v>
      </c>
      <c r="G56" s="14">
        <f t="shared" si="13"/>
        <v>22.482371307468473</v>
      </c>
      <c r="H56" s="3">
        <f t="shared" si="14"/>
        <v>295.63237130746847</v>
      </c>
      <c r="I56" s="3">
        <f t="shared" si="15"/>
        <v>1.2338947669319305</v>
      </c>
      <c r="J56" s="3">
        <f t="shared" si="16"/>
        <v>11.6</v>
      </c>
      <c r="K56" s="3">
        <f t="shared" si="17"/>
        <v>109.05305995792686</v>
      </c>
      <c r="L56" s="3">
        <f t="shared" si="2"/>
        <v>-0.6473579780864257</v>
      </c>
      <c r="M56" s="3">
        <f t="shared" si="3"/>
        <v>-0.5561952421513372</v>
      </c>
      <c r="N56" s="20">
        <f t="shared" si="18"/>
        <v>74213.671280824448</v>
      </c>
      <c r="O56" s="21">
        <f t="shared" si="19"/>
        <v>51949.569896577108</v>
      </c>
      <c r="P56" s="22">
        <f t="shared" si="20"/>
        <v>5.5979644711475629</v>
      </c>
      <c r="Q56" s="22">
        <f t="shared" si="21"/>
        <v>4.1281950235109504</v>
      </c>
      <c r="R56" s="22">
        <f t="shared" si="22"/>
        <v>4.1281950235109504</v>
      </c>
      <c r="S56" s="23">
        <f t="shared" si="23"/>
        <v>1.9289929473496621</v>
      </c>
      <c r="T56" s="24">
        <f t="shared" si="24"/>
        <v>-0.26919707801851966</v>
      </c>
      <c r="U56" s="21">
        <f t="shared" si="4"/>
        <v>63893.447053150827</v>
      </c>
      <c r="V56" s="21">
        <f t="shared" si="25"/>
        <v>44725.412937205576</v>
      </c>
      <c r="W56" s="22">
        <f t="shared" si="26"/>
        <v>4.128425636839423</v>
      </c>
      <c r="X56" s="23">
        <f t="shared" si="5"/>
        <v>1.9291007066686032</v>
      </c>
      <c r="Y56" s="24">
        <f t="shared" si="27"/>
        <v>-0.23177522138304268</v>
      </c>
      <c r="Z56" s="14">
        <f t="shared" si="28"/>
        <v>107.34853443828753</v>
      </c>
      <c r="AJ56">
        <f t="shared" si="8"/>
        <v>0</v>
      </c>
      <c r="AL56">
        <f t="shared" si="6"/>
        <v>109.05305995792686</v>
      </c>
    </row>
    <row r="57" spans="1:38" x14ac:dyDescent="0.25">
      <c r="A57" s="3">
        <v>11</v>
      </c>
      <c r="B57" s="3">
        <f t="shared" si="9"/>
        <v>0.18333333333333332</v>
      </c>
      <c r="C57" s="8">
        <f t="shared" si="1"/>
        <v>20</v>
      </c>
      <c r="D57" s="10">
        <f t="shared" si="10"/>
        <v>293.14999999999998</v>
      </c>
      <c r="E57" s="3">
        <f t="shared" si="11"/>
        <v>23.166466856676447</v>
      </c>
      <c r="F57" s="3">
        <f t="shared" si="12"/>
        <v>296.31646685667641</v>
      </c>
      <c r="G57" s="14">
        <f t="shared" si="13"/>
        <v>22.750670588847449</v>
      </c>
      <c r="H57" s="3">
        <f t="shared" si="14"/>
        <v>295.90067058884745</v>
      </c>
      <c r="I57" s="3">
        <f t="shared" si="15"/>
        <v>1.2352592037823238</v>
      </c>
      <c r="J57" s="3">
        <f t="shared" si="16"/>
        <v>11.6</v>
      </c>
      <c r="K57" s="3">
        <f t="shared" si="17"/>
        <v>108.93260263755302</v>
      </c>
      <c r="L57" s="3">
        <f t="shared" si="2"/>
        <v>-0.71195607986721965</v>
      </c>
      <c r="M57" s="3">
        <f t="shared" si="3"/>
        <v>-0.6171552530728639</v>
      </c>
      <c r="N57" s="20">
        <f t="shared" si="18"/>
        <v>81501.297506913368</v>
      </c>
      <c r="O57" s="21">
        <f t="shared" si="19"/>
        <v>57050.908254839356</v>
      </c>
      <c r="P57" s="22">
        <f t="shared" si="20"/>
        <v>5.7038258760378326</v>
      </c>
      <c r="Q57" s="22">
        <f t="shared" si="21"/>
        <v>4.2591252146666401</v>
      </c>
      <c r="R57" s="22">
        <f t="shared" si="22"/>
        <v>4.2591252146666401</v>
      </c>
      <c r="S57" s="23">
        <f t="shared" si="23"/>
        <v>1.990173054853321</v>
      </c>
      <c r="T57" s="24">
        <f t="shared" si="24"/>
        <v>-0.30500794363458816</v>
      </c>
      <c r="U57" s="21">
        <f t="shared" si="4"/>
        <v>70799.168964136028</v>
      </c>
      <c r="V57" s="21">
        <f t="shared" si="25"/>
        <v>49559.418274895215</v>
      </c>
      <c r="W57" s="22">
        <f t="shared" si="26"/>
        <v>4.2140417547494575</v>
      </c>
      <c r="X57" s="23">
        <f t="shared" si="5"/>
        <v>1.9691067835829283</v>
      </c>
      <c r="Y57" s="24">
        <f t="shared" si="27"/>
        <v>-0.26215202320963549</v>
      </c>
      <c r="Z57" s="14">
        <f t="shared" si="28"/>
        <v>107.0363313377687</v>
      </c>
      <c r="AJ57">
        <f t="shared" si="8"/>
        <v>0</v>
      </c>
      <c r="AL57">
        <f t="shared" si="6"/>
        <v>108.93260263755302</v>
      </c>
    </row>
    <row r="58" spans="1:38" x14ac:dyDescent="0.25">
      <c r="A58" s="3">
        <v>12</v>
      </c>
      <c r="B58" s="3">
        <f t="shared" si="9"/>
        <v>0.2</v>
      </c>
      <c r="C58" s="8">
        <f t="shared" si="1"/>
        <v>20</v>
      </c>
      <c r="D58" s="10">
        <f t="shared" si="10"/>
        <v>293.14999999999998</v>
      </c>
      <c r="E58" s="3">
        <f t="shared" si="11"/>
        <v>23.448780332800752</v>
      </c>
      <c r="F58" s="3">
        <f t="shared" si="12"/>
        <v>296.59878033280074</v>
      </c>
      <c r="G58" s="14">
        <f t="shared" si="13"/>
        <v>23.017901131288959</v>
      </c>
      <c r="H58" s="3">
        <f t="shared" si="14"/>
        <v>296.16790113128894</v>
      </c>
      <c r="I58" s="3">
        <f t="shared" si="15"/>
        <v>1.2366196724237666</v>
      </c>
      <c r="J58" s="3">
        <f t="shared" si="16"/>
        <v>11.6</v>
      </c>
      <c r="K58" s="3">
        <f t="shared" si="17"/>
        <v>108.81276030185035</v>
      </c>
      <c r="L58" s="3">
        <f t="shared" si="2"/>
        <v>-0.77655094202098895</v>
      </c>
      <c r="M58" s="3">
        <f t="shared" si="3"/>
        <v>-0.67803749251457834</v>
      </c>
      <c r="N58" s="20">
        <f t="shared" si="18"/>
        <v>88767.729037470475</v>
      </c>
      <c r="O58" s="21">
        <f t="shared" si="19"/>
        <v>62137.410326229328</v>
      </c>
      <c r="P58" s="22">
        <f t="shared" si="20"/>
        <v>5.8020888679245752</v>
      </c>
      <c r="Q58" s="22">
        <f t="shared" si="21"/>
        <v>4.3821166793312205</v>
      </c>
      <c r="R58" s="22">
        <f t="shared" si="22"/>
        <v>4.3821166793312205</v>
      </c>
      <c r="S58" s="23">
        <f t="shared" si="23"/>
        <v>2.0476436119784069</v>
      </c>
      <c r="T58" s="24">
        <f t="shared" si="24"/>
        <v>-0.34179465405068921</v>
      </c>
      <c r="U58" s="21">
        <f t="shared" si="4"/>
        <v>77677.382736226296</v>
      </c>
      <c r="V58" s="21">
        <f t="shared" si="25"/>
        <v>54374.167915358405</v>
      </c>
      <c r="W58" s="22">
        <f t="shared" si="26"/>
        <v>4.2929133175059526</v>
      </c>
      <c r="X58" s="23">
        <f t="shared" si="5"/>
        <v>2.0059613138164178</v>
      </c>
      <c r="Y58" s="24">
        <f t="shared" si="27"/>
        <v>-0.29300357724516113</v>
      </c>
      <c r="Z58" s="14">
        <f t="shared" si="28"/>
        <v>106.72337363601893</v>
      </c>
      <c r="AJ58">
        <f t="shared" si="8"/>
        <v>0</v>
      </c>
      <c r="AL58">
        <f t="shared" si="6"/>
        <v>108.81276030185035</v>
      </c>
    </row>
    <row r="59" spans="1:38" x14ac:dyDescent="0.25">
      <c r="A59" s="3">
        <v>13</v>
      </c>
      <c r="B59" s="3">
        <f t="shared" si="9"/>
        <v>0.21666666666666667</v>
      </c>
      <c r="C59" s="8">
        <f t="shared" si="1"/>
        <v>20</v>
      </c>
      <c r="D59" s="10">
        <f t="shared" si="10"/>
        <v>293.14999999999998</v>
      </c>
      <c r="E59" s="3">
        <f t="shared" si="11"/>
        <v>23.730268367922392</v>
      </c>
      <c r="F59" s="3">
        <f t="shared" si="12"/>
        <v>296.88026836792238</v>
      </c>
      <c r="G59" s="14">
        <f t="shared" si="13"/>
        <v>23.284084999363678</v>
      </c>
      <c r="H59" s="3">
        <f t="shared" si="14"/>
        <v>296.43408499936368</v>
      </c>
      <c r="I59" s="3">
        <f t="shared" si="15"/>
        <v>1.2379761632650181</v>
      </c>
      <c r="J59" s="3">
        <f t="shared" si="16"/>
        <v>11.6</v>
      </c>
      <c r="K59" s="3">
        <f t="shared" si="17"/>
        <v>108.69353061299149</v>
      </c>
      <c r="L59" s="3">
        <f t="shared" si="2"/>
        <v>-0.84114084389152244</v>
      </c>
      <c r="M59" s="3">
        <f t="shared" si="3"/>
        <v>-0.73884532727311869</v>
      </c>
      <c r="N59" s="20">
        <f t="shared" si="18"/>
        <v>96012.914644486445</v>
      </c>
      <c r="O59" s="21">
        <f t="shared" si="19"/>
        <v>67209.040251140512</v>
      </c>
      <c r="P59" s="22">
        <f t="shared" si="20"/>
        <v>5.8938528026800387</v>
      </c>
      <c r="Q59" s="22">
        <f t="shared" si="21"/>
        <v>4.4982347724575353</v>
      </c>
      <c r="R59" s="22">
        <f t="shared" si="22"/>
        <v>4.4982347724575353</v>
      </c>
      <c r="S59" s="23">
        <f t="shared" si="23"/>
        <v>2.1019024300392481</v>
      </c>
      <c r="T59" s="24">
        <f t="shared" si="24"/>
        <v>-0.37948795112615535</v>
      </c>
      <c r="U59" s="21">
        <f t="shared" si="4"/>
        <v>84528.656286668338</v>
      </c>
      <c r="V59" s="21">
        <f t="shared" si="25"/>
        <v>59170.059400667829</v>
      </c>
      <c r="W59" s="22">
        <f t="shared" si="26"/>
        <v>4.366103187793402</v>
      </c>
      <c r="X59" s="23">
        <f t="shared" si="5"/>
        <v>2.0401609441143713</v>
      </c>
      <c r="Y59" s="24">
        <f t="shared" si="27"/>
        <v>-0.32428299851811648</v>
      </c>
      <c r="Z59" s="14">
        <f t="shared" si="28"/>
        <v>106.40977349218258</v>
      </c>
      <c r="AJ59">
        <f t="shared" si="8"/>
        <v>0</v>
      </c>
      <c r="AL59">
        <f t="shared" si="6"/>
        <v>108.69353061299149</v>
      </c>
    </row>
    <row r="60" spans="1:38" x14ac:dyDescent="0.25">
      <c r="A60" s="3">
        <v>14</v>
      </c>
      <c r="B60" s="3">
        <f t="shared" si="9"/>
        <v>0.23333333333333334</v>
      </c>
      <c r="C60" s="8">
        <f t="shared" si="1"/>
        <v>20</v>
      </c>
      <c r="D60" s="10">
        <f t="shared" si="10"/>
        <v>293.14999999999998</v>
      </c>
      <c r="E60" s="3">
        <f t="shared" si="11"/>
        <v>24.010929267569441</v>
      </c>
      <c r="F60" s="3">
        <f t="shared" si="12"/>
        <v>297.16092926756943</v>
      </c>
      <c r="G60" s="14">
        <f t="shared" si="13"/>
        <v>23.549240986613224</v>
      </c>
      <c r="H60" s="3">
        <f t="shared" si="14"/>
        <v>296.69924098661318</v>
      </c>
      <c r="I60" s="3">
        <f t="shared" si="15"/>
        <v>1.2393286681404172</v>
      </c>
      <c r="J60" s="3">
        <f t="shared" si="16"/>
        <v>11.6</v>
      </c>
      <c r="K60" s="3">
        <f t="shared" si="17"/>
        <v>108.57491112660537</v>
      </c>
      <c r="L60" s="3">
        <f t="shared" si="2"/>
        <v>-0.90572412670993152</v>
      </c>
      <c r="M60" s="3">
        <f t="shared" si="3"/>
        <v>-0.799581429171208</v>
      </c>
      <c r="N60" s="20">
        <f t="shared" si="18"/>
        <v>103236.81071415861</v>
      </c>
      <c r="O60" s="21">
        <f t="shared" si="19"/>
        <v>72265.767499911017</v>
      </c>
      <c r="P60" s="22">
        <f t="shared" si="20"/>
        <v>5.9799874206943562</v>
      </c>
      <c r="Q60" s="22">
        <f t="shared" si="21"/>
        <v>4.6083320081562356</v>
      </c>
      <c r="R60" s="22">
        <f t="shared" si="22"/>
        <v>4.6083320081562356</v>
      </c>
      <c r="S60" s="23">
        <f t="shared" si="23"/>
        <v>2.1533478656293683</v>
      </c>
      <c r="T60" s="24">
        <f t="shared" si="24"/>
        <v>-0.41802721731153347</v>
      </c>
      <c r="U60" s="21">
        <f t="shared" si="4"/>
        <v>91353.4733400978</v>
      </c>
      <c r="V60" s="21">
        <f t="shared" si="25"/>
        <v>63947.431338068454</v>
      </c>
      <c r="W60" s="22">
        <f t="shared" si="26"/>
        <v>4.434434203135531</v>
      </c>
      <c r="X60" s="23">
        <f t="shared" si="5"/>
        <v>2.0720901640106026</v>
      </c>
      <c r="Y60" s="24">
        <f t="shared" si="27"/>
        <v>-0.35595041116232418</v>
      </c>
      <c r="Z60" s="14">
        <f t="shared" si="28"/>
        <v>106.09562794225037</v>
      </c>
      <c r="AJ60">
        <f t="shared" si="8"/>
        <v>0</v>
      </c>
      <c r="AL60">
        <f t="shared" si="6"/>
        <v>108.57491112660537</v>
      </c>
    </row>
    <row r="61" spans="1:38" x14ac:dyDescent="0.25">
      <c r="A61" s="3">
        <v>15</v>
      </c>
      <c r="B61" s="3">
        <f t="shared" si="9"/>
        <v>0.25</v>
      </c>
      <c r="C61" s="8">
        <f t="shared" si="1"/>
        <v>20</v>
      </c>
      <c r="D61" s="10">
        <f t="shared" si="10"/>
        <v>293.14999999999998</v>
      </c>
      <c r="E61" s="3">
        <f t="shared" si="11"/>
        <v>24.290761593207069</v>
      </c>
      <c r="F61" s="3">
        <f t="shared" si="12"/>
        <v>297.44076159320707</v>
      </c>
      <c r="G61" s="14">
        <f t="shared" si="13"/>
        <v>23.813385335992567</v>
      </c>
      <c r="H61" s="3">
        <f t="shared" si="14"/>
        <v>296.96338533599254</v>
      </c>
      <c r="I61" s="3">
        <f t="shared" si="15"/>
        <v>1.2406771801176648</v>
      </c>
      <c r="J61" s="3">
        <f t="shared" si="16"/>
        <v>11.6</v>
      </c>
      <c r="K61" s="3">
        <f t="shared" si="17"/>
        <v>108.45689930980953</v>
      </c>
      <c r="L61" s="3">
        <f t="shared" si="2"/>
        <v>-0.97029918538965665</v>
      </c>
      <c r="M61" s="3">
        <f t="shared" si="3"/>
        <v>-0.86024793048782855</v>
      </c>
      <c r="N61" s="20">
        <f t="shared" si="18"/>
        <v>110439.38022021746</v>
      </c>
      <c r="O61" s="21">
        <f t="shared" si="19"/>
        <v>77307.566154152213</v>
      </c>
      <c r="P61" s="22">
        <f t="shared" si="20"/>
        <v>6.0611934700377139</v>
      </c>
      <c r="Q61" s="22">
        <f t="shared" si="21"/>
        <v>4.7131025283939305</v>
      </c>
      <c r="R61" s="22">
        <f t="shared" si="22"/>
        <v>4.7131025283939305</v>
      </c>
      <c r="S61" s="23">
        <f t="shared" si="23"/>
        <v>2.2023042723586186</v>
      </c>
      <c r="T61" s="24">
        <f t="shared" si="24"/>
        <v>-0.45735882927818255</v>
      </c>
      <c r="U61" s="21">
        <f t="shared" si="4"/>
        <v>98152.251971917125</v>
      </c>
      <c r="V61" s="21">
        <f t="shared" si="25"/>
        <v>68706.576380341983</v>
      </c>
      <c r="W61" s="22">
        <f t="shared" si="26"/>
        <v>4.4985572950523798</v>
      </c>
      <c r="X61" s="23">
        <f t="shared" si="5"/>
        <v>2.1020531360517483</v>
      </c>
      <c r="Y61" s="24">
        <f t="shared" si="27"/>
        <v>-0.38797142845765126</v>
      </c>
      <c r="Z61" s="14">
        <f t="shared" si="28"/>
        <v>105.78102193619621</v>
      </c>
      <c r="AJ61">
        <f t="shared" si="8"/>
        <v>0</v>
      </c>
      <c r="AL61">
        <f t="shared" si="6"/>
        <v>108.45689930980953</v>
      </c>
    </row>
    <row r="62" spans="1:38" x14ac:dyDescent="0.25">
      <c r="A62" s="3">
        <v>16</v>
      </c>
      <c r="B62" s="3">
        <f t="shared" si="9"/>
        <v>0.26666666666666666</v>
      </c>
      <c r="C62" s="8">
        <f t="shared" si="1"/>
        <v>20</v>
      </c>
      <c r="D62" s="10">
        <f t="shared" si="10"/>
        <v>293.14999999999998</v>
      </c>
      <c r="E62" s="3">
        <f t="shared" si="11"/>
        <v>24.569764130360088</v>
      </c>
      <c r="F62" s="3">
        <f t="shared" si="12"/>
        <v>297.71976413036009</v>
      </c>
      <c r="G62" s="14">
        <f t="shared" si="13"/>
        <v>24.076532265131796</v>
      </c>
      <c r="H62" s="3">
        <f t="shared" si="14"/>
        <v>297.22653226513177</v>
      </c>
      <c r="I62" s="3">
        <f t="shared" si="15"/>
        <v>1.2420216933442052</v>
      </c>
      <c r="J62" s="3">
        <f t="shared" si="16"/>
        <v>11.6</v>
      </c>
      <c r="K62" s="3">
        <f t="shared" si="17"/>
        <v>108.33949255563364</v>
      </c>
      <c r="L62" s="3">
        <f t="shared" si="2"/>
        <v>-1.0348644620193022</v>
      </c>
      <c r="M62" s="3">
        <f t="shared" si="3"/>
        <v>-0.92084653709208186</v>
      </c>
      <c r="N62" s="20">
        <f t="shared" si="18"/>
        <v>117620.59190343684</v>
      </c>
      <c r="O62" s="21">
        <f t="shared" si="19"/>
        <v>82334.41433240578</v>
      </c>
      <c r="P62" s="22">
        <f t="shared" si="20"/>
        <v>6.1380444146566688</v>
      </c>
      <c r="Q62" s="22">
        <f t="shared" si="21"/>
        <v>4.813119975974514</v>
      </c>
      <c r="R62" s="22">
        <f t="shared" si="22"/>
        <v>4.813119975974514</v>
      </c>
      <c r="S62" s="23">
        <f t="shared" si="23"/>
        <v>2.2490396978644549</v>
      </c>
      <c r="T62" s="24">
        <f t="shared" si="24"/>
        <v>-0.49743491745035279</v>
      </c>
      <c r="U62" s="21">
        <f t="shared" si="4"/>
        <v>104925.35812794292</v>
      </c>
      <c r="V62" s="21">
        <f t="shared" si="25"/>
        <v>73447.750689560038</v>
      </c>
      <c r="W62" s="22">
        <f t="shared" si="26"/>
        <v>4.5589968752243051</v>
      </c>
      <c r="X62" s="23">
        <f t="shared" si="5"/>
        <v>2.1302949035139025</v>
      </c>
      <c r="Y62" s="24">
        <f t="shared" si="27"/>
        <v>-0.42031604996754007</v>
      </c>
      <c r="Z62" s="14">
        <f t="shared" si="28"/>
        <v>105.46603058910438</v>
      </c>
      <c r="AJ62">
        <f t="shared" si="8"/>
        <v>0</v>
      </c>
      <c r="AL62">
        <f t="shared" si="6"/>
        <v>108.33949255563364</v>
      </c>
    </row>
    <row r="63" spans="1:38" x14ac:dyDescent="0.25">
      <c r="A63" s="3">
        <v>17</v>
      </c>
      <c r="B63" s="3">
        <f t="shared" si="9"/>
        <v>0.28333333333333333</v>
      </c>
      <c r="C63" s="8">
        <f t="shared" si="1"/>
        <v>20</v>
      </c>
      <c r="D63" s="10">
        <f t="shared" si="10"/>
        <v>293.14999999999998</v>
      </c>
      <c r="E63" s="3">
        <f t="shared" si="11"/>
        <v>24.847935862672966</v>
      </c>
      <c r="F63" s="3">
        <f t="shared" si="12"/>
        <v>297.99793586267293</v>
      </c>
      <c r="G63" s="14">
        <f t="shared" si="13"/>
        <v>24.338694357731001</v>
      </c>
      <c r="H63" s="3">
        <f t="shared" si="14"/>
        <v>297.48869435773099</v>
      </c>
      <c r="I63" s="3">
        <f t="shared" si="15"/>
        <v>1.2433622029222211</v>
      </c>
      <c r="J63" s="3">
        <f t="shared" si="16"/>
        <v>11.6</v>
      </c>
      <c r="K63" s="3">
        <f t="shared" si="17"/>
        <v>108.22268819475885</v>
      </c>
      <c r="L63" s="3">
        <f t="shared" si="2"/>
        <v>-1.0994184406086838</v>
      </c>
      <c r="M63" s="3">
        <f t="shared" si="3"/>
        <v>-0.98137861260131964</v>
      </c>
      <c r="N63" s="20">
        <f t="shared" si="18"/>
        <v>124780.41960396781</v>
      </c>
      <c r="O63" s="21">
        <f t="shared" si="19"/>
        <v>87346.293722777453</v>
      </c>
      <c r="P63" s="22">
        <f t="shared" si="20"/>
        <v>6.2110159264089688</v>
      </c>
      <c r="Q63" s="22">
        <f t="shared" si="21"/>
        <v>4.9088645385421774</v>
      </c>
      <c r="R63" s="22">
        <f t="shared" si="22"/>
        <v>4.9088645385421774</v>
      </c>
      <c r="S63" s="23">
        <f t="shared" si="23"/>
        <v>2.2937785207369812</v>
      </c>
      <c r="T63" s="24">
        <f t="shared" si="24"/>
        <v>-0.53821241174275214</v>
      </c>
      <c r="U63" s="21">
        <f t="shared" si="4"/>
        <v>111673.11569847038</v>
      </c>
      <c r="V63" s="21">
        <f t="shared" si="25"/>
        <v>78171.180988929264</v>
      </c>
      <c r="W63" s="22">
        <f t="shared" si="26"/>
        <v>4.6161820629735404</v>
      </c>
      <c r="X63" s="23">
        <f t="shared" si="5"/>
        <v>2.1570159821530908</v>
      </c>
      <c r="Y63" s="24">
        <f t="shared" si="27"/>
        <v>-0.45295784065107525</v>
      </c>
      <c r="Z63" s="14">
        <f t="shared" si="28"/>
        <v>105.15072088915501</v>
      </c>
      <c r="AJ63">
        <f t="shared" si="8"/>
        <v>0</v>
      </c>
      <c r="AL63">
        <f t="shared" si="6"/>
        <v>108.22268819475885</v>
      </c>
    </row>
    <row r="64" spans="1:38" x14ac:dyDescent="0.25">
      <c r="A64" s="3">
        <v>18</v>
      </c>
      <c r="B64" s="3">
        <f t="shared" si="9"/>
        <v>0.3</v>
      </c>
      <c r="C64" s="8">
        <f t="shared" si="1"/>
        <v>20</v>
      </c>
      <c r="D64" s="10">
        <f t="shared" si="10"/>
        <v>293.14999999999998</v>
      </c>
      <c r="E64" s="3">
        <f t="shared" si="11"/>
        <v>25.125275950474716</v>
      </c>
      <c r="F64" s="3">
        <f t="shared" si="12"/>
        <v>298.27527595047468</v>
      </c>
      <c r="G64" s="14">
        <f t="shared" si="13"/>
        <v>24.599882860988167</v>
      </c>
      <c r="H64" s="3">
        <f t="shared" si="14"/>
        <v>297.74988286098812</v>
      </c>
      <c r="I64" s="3">
        <f t="shared" si="15"/>
        <v>1.2446987048053375</v>
      </c>
      <c r="J64" s="3">
        <f t="shared" si="16"/>
        <v>11.6</v>
      </c>
      <c r="K64" s="3">
        <f t="shared" si="17"/>
        <v>108.10648350521444</v>
      </c>
      <c r="L64" s="3">
        <f t="shared" si="2"/>
        <v>-1.1639596427813528</v>
      </c>
      <c r="M64" s="3">
        <f t="shared" si="3"/>
        <v>-1.041845242226328</v>
      </c>
      <c r="N64" s="20">
        <f t="shared" si="18"/>
        <v>131918.84170962308</v>
      </c>
      <c r="O64" s="21">
        <f t="shared" si="19"/>
        <v>92343.189196736159</v>
      </c>
      <c r="P64" s="22">
        <f t="shared" si="20"/>
        <v>6.2805072374158932</v>
      </c>
      <c r="Q64" s="22">
        <f t="shared" si="21"/>
        <v>5.000742708131698</v>
      </c>
      <c r="R64" s="22">
        <f t="shared" si="22"/>
        <v>5.000742708131698</v>
      </c>
      <c r="S64" s="23">
        <f t="shared" si="23"/>
        <v>2.3367106836179028</v>
      </c>
      <c r="T64" s="24">
        <f t="shared" si="24"/>
        <v>-0.57965229418626585</v>
      </c>
      <c r="U64" s="21">
        <f t="shared" si="4"/>
        <v>118395.8141737328</v>
      </c>
      <c r="V64" s="21">
        <f t="shared" si="25"/>
        <v>82877.069921612958</v>
      </c>
      <c r="W64" s="22">
        <f t="shared" si="26"/>
        <v>4.6704687671905392</v>
      </c>
      <c r="X64" s="23">
        <f t="shared" si="5"/>
        <v>2.1823826784872153</v>
      </c>
      <c r="Y64" s="24">
        <f t="shared" si="27"/>
        <v>-0.48587330645831428</v>
      </c>
      <c r="Z64" s="14">
        <f t="shared" si="28"/>
        <v>104.83515301956218</v>
      </c>
      <c r="AJ64">
        <f t="shared" si="8"/>
        <v>0</v>
      </c>
      <c r="AL64">
        <f t="shared" si="6"/>
        <v>108.10648350521444</v>
      </c>
    </row>
    <row r="65" spans="1:38" x14ac:dyDescent="0.25">
      <c r="A65" s="3">
        <v>19</v>
      </c>
      <c r="B65" s="3">
        <f t="shared" si="9"/>
        <v>0.31666666666666665</v>
      </c>
      <c r="C65" s="8">
        <f t="shared" si="1"/>
        <v>20</v>
      </c>
      <c r="D65" s="10">
        <f t="shared" si="10"/>
        <v>293.14999999999998</v>
      </c>
      <c r="E65" s="3">
        <f t="shared" si="11"/>
        <v>25.401783712830476</v>
      </c>
      <c r="F65" s="3">
        <f t="shared" si="12"/>
        <v>298.55178371283046</v>
      </c>
      <c r="G65" s="14">
        <f t="shared" si="13"/>
        <v>24.860107915558544</v>
      </c>
      <c r="H65" s="3">
        <f t="shared" si="14"/>
        <v>298.01010791555854</v>
      </c>
      <c r="I65" s="3">
        <f t="shared" si="15"/>
        <v>1.2460311957121299</v>
      </c>
      <c r="J65" s="3">
        <f t="shared" si="16"/>
        <v>11.6</v>
      </c>
      <c r="K65" s="3">
        <f t="shared" si="17"/>
        <v>107.99087572048825</v>
      </c>
      <c r="L65" s="3">
        <f t="shared" si="2"/>
        <v>-1.2284866241965506</v>
      </c>
      <c r="M65" s="3">
        <f t="shared" si="3"/>
        <v>-1.1022472820515634</v>
      </c>
      <c r="N65" s="20">
        <f t="shared" si="18"/>
        <v>139035.8406939047</v>
      </c>
      <c r="O65" s="21">
        <f t="shared" si="19"/>
        <v>97325.088485733286</v>
      </c>
      <c r="P65" s="22">
        <f t="shared" si="20"/>
        <v>6.346856920638615</v>
      </c>
      <c r="Q65" s="22">
        <f t="shared" si="21"/>
        <v>5.0891020098847788</v>
      </c>
      <c r="R65" s="22">
        <f t="shared" si="22"/>
        <v>5.0891020098847788</v>
      </c>
      <c r="S65" s="23">
        <f t="shared" si="23"/>
        <v>2.3779985755279784</v>
      </c>
      <c r="T65" s="24">
        <f t="shared" si="24"/>
        <v>-0.62171900436198158</v>
      </c>
      <c r="U65" s="21">
        <f t="shared" si="4"/>
        <v>125093.71456279731</v>
      </c>
      <c r="V65" s="21">
        <f t="shared" si="25"/>
        <v>87565.600193958104</v>
      </c>
      <c r="W65" s="22">
        <f t="shared" si="26"/>
        <v>4.7221556739787145</v>
      </c>
      <c r="X65" s="23">
        <f t="shared" si="5"/>
        <v>2.2065345603864173</v>
      </c>
      <c r="Y65" s="24">
        <f t="shared" si="27"/>
        <v>-0.51904141041175589</v>
      </c>
      <c r="Z65" s="14">
        <f t="shared" si="28"/>
        <v>104.5193813994664</v>
      </c>
      <c r="AJ65">
        <f t="shared" si="8"/>
        <v>0</v>
      </c>
      <c r="AL65">
        <f t="shared" si="6"/>
        <v>107.99087572048825</v>
      </c>
    </row>
    <row r="66" spans="1:38" x14ac:dyDescent="0.25">
      <c r="A66" s="3">
        <v>20</v>
      </c>
      <c r="B66" s="3">
        <f t="shared" si="9"/>
        <v>0.33333333333333331</v>
      </c>
      <c r="C66" s="8">
        <f t="shared" si="1"/>
        <v>20</v>
      </c>
      <c r="D66" s="10">
        <f t="shared" si="10"/>
        <v>293.14999999999998</v>
      </c>
      <c r="E66" s="3">
        <f t="shared" si="11"/>
        <v>25.677458612338484</v>
      </c>
      <c r="F66" s="3">
        <f t="shared" si="12"/>
        <v>298.82745861233843</v>
      </c>
      <c r="G66" s="14">
        <f t="shared" si="13"/>
        <v>25.119378736086873</v>
      </c>
      <c r="H66" s="3">
        <f t="shared" si="14"/>
        <v>298.26937873608688</v>
      </c>
      <c r="I66" s="3">
        <f t="shared" si="15"/>
        <v>1.2473596730528591</v>
      </c>
      <c r="J66" s="3">
        <f t="shared" si="16"/>
        <v>11.6</v>
      </c>
      <c r="K66" s="3">
        <f t="shared" si="17"/>
        <v>107.87586203638458</v>
      </c>
      <c r="L66" s="3">
        <f t="shared" si="2"/>
        <v>-1.2929979715429503</v>
      </c>
      <c r="M66" s="3">
        <f t="shared" si="3"/>
        <v>-1.1625853976592959</v>
      </c>
      <c r="N66" s="20">
        <f t="shared" si="18"/>
        <v>146131.40272469539</v>
      </c>
      <c r="O66" s="21">
        <f t="shared" si="19"/>
        <v>102291.98190728677</v>
      </c>
      <c r="P66" s="22">
        <f t="shared" si="20"/>
        <v>6.4103547655070372</v>
      </c>
      <c r="Q66" s="22">
        <f t="shared" si="21"/>
        <v>5.1742421754765306</v>
      </c>
      <c r="R66" s="22">
        <f t="shared" si="22"/>
        <v>5.1742421754765306</v>
      </c>
      <c r="S66" s="23">
        <f t="shared" si="23"/>
        <v>2.4177822529044879</v>
      </c>
      <c r="T66" s="24">
        <f t="shared" si="24"/>
        <v>-0.66437995984636755</v>
      </c>
      <c r="U66" s="21">
        <f t="shared" si="4"/>
        <v>131767.05404026149</v>
      </c>
      <c r="V66" s="21">
        <f t="shared" si="25"/>
        <v>92236.937828183029</v>
      </c>
      <c r="W66" s="22">
        <f t="shared" si="26"/>
        <v>4.7714960623880787</v>
      </c>
      <c r="X66" s="23">
        <f t="shared" si="5"/>
        <v>2.229589978243157</v>
      </c>
      <c r="Y66" s="24">
        <f t="shared" si="27"/>
        <v>-0.55244319140082387</v>
      </c>
      <c r="Z66" s="14">
        <f t="shared" si="28"/>
        <v>104.20345551593513</v>
      </c>
      <c r="AJ66">
        <f t="shared" si="8"/>
        <v>0</v>
      </c>
      <c r="AL66">
        <f t="shared" si="6"/>
        <v>107.87586203638458</v>
      </c>
    </row>
    <row r="67" spans="1:38" x14ac:dyDescent="0.25">
      <c r="A67" s="3">
        <v>21</v>
      </c>
      <c r="B67" s="3">
        <f t="shared" si="9"/>
        <v>0.35</v>
      </c>
      <c r="C67" s="8">
        <f t="shared" si="1"/>
        <v>20</v>
      </c>
      <c r="D67" s="10">
        <f t="shared" si="10"/>
        <v>293.14999999999998</v>
      </c>
      <c r="E67" s="3">
        <f t="shared" si="11"/>
        <v>25.952300242121506</v>
      </c>
      <c r="F67" s="3">
        <f t="shared" si="12"/>
        <v>299.10230024212149</v>
      </c>
      <c r="G67" s="14">
        <f t="shared" si="13"/>
        <v>25.377703754874187</v>
      </c>
      <c r="H67" s="3">
        <f t="shared" si="14"/>
        <v>298.52770375487415</v>
      </c>
      <c r="I67" s="3">
        <f t="shared" si="15"/>
        <v>1.2486841348667834</v>
      </c>
      <c r="J67" s="3">
        <f t="shared" si="16"/>
        <v>11.6</v>
      </c>
      <c r="K67" s="3">
        <f t="shared" si="17"/>
        <v>107.76143961687767</v>
      </c>
      <c r="L67" s="3">
        <f t="shared" si="2"/>
        <v>-1.3574922999874235</v>
      </c>
      <c r="M67" s="3">
        <f t="shared" si="3"/>
        <v>-1.2228600948170847</v>
      </c>
      <c r="N67" s="20">
        <f t="shared" si="18"/>
        <v>153205.51732943257</v>
      </c>
      <c r="O67" s="21">
        <f t="shared" si="19"/>
        <v>107243.86213060279</v>
      </c>
      <c r="P67" s="22">
        <f t="shared" si="20"/>
        <v>6.471250859331688</v>
      </c>
      <c r="Q67" s="22">
        <f t="shared" si="21"/>
        <v>5.2564237525320587</v>
      </c>
      <c r="R67" s="22">
        <f t="shared" si="22"/>
        <v>5.2564237525320587</v>
      </c>
      <c r="S67" s="23">
        <f t="shared" si="23"/>
        <v>2.4561834625467984</v>
      </c>
      <c r="T67" s="24">
        <f t="shared" si="24"/>
        <v>-0.70760516467050794</v>
      </c>
      <c r="U67" s="21">
        <f t="shared" si="4"/>
        <v>138416.0496440753</v>
      </c>
      <c r="V67" s="21">
        <f t="shared" si="25"/>
        <v>96891.234750852702</v>
      </c>
      <c r="W67" s="22">
        <f t="shared" si="26"/>
        <v>4.8187066961791611</v>
      </c>
      <c r="X67" s="23">
        <f t="shared" si="5"/>
        <v>2.25165021985099</v>
      </c>
      <c r="Y67" s="24">
        <f t="shared" si="27"/>
        <v>-0.58606145955066835</v>
      </c>
      <c r="Z67" s="14">
        <f t="shared" si="28"/>
        <v>103.88742059785199</v>
      </c>
      <c r="AJ67">
        <f t="shared" si="8"/>
        <v>0</v>
      </c>
      <c r="AL67">
        <f t="shared" si="6"/>
        <v>107.76143961687767</v>
      </c>
    </row>
    <row r="68" spans="1:38" x14ac:dyDescent="0.25">
      <c r="A68" s="3">
        <v>22</v>
      </c>
      <c r="B68" s="3">
        <f t="shared" si="9"/>
        <v>0.36666666666666664</v>
      </c>
      <c r="C68" s="8">
        <f t="shared" si="1"/>
        <v>20</v>
      </c>
      <c r="D68" s="10">
        <f t="shared" si="10"/>
        <v>293.14999999999998</v>
      </c>
      <c r="E68" s="3">
        <f t="shared" si="11"/>
        <v>26.226308314595663</v>
      </c>
      <c r="F68" s="3">
        <f t="shared" si="12"/>
        <v>299.37630831459563</v>
      </c>
      <c r="G68" s="14">
        <f t="shared" si="13"/>
        <v>25.635090737603079</v>
      </c>
      <c r="H68" s="3">
        <f t="shared" si="14"/>
        <v>298.78509073760307</v>
      </c>
      <c r="I68" s="3">
        <f t="shared" si="15"/>
        <v>1.2500045797680364</v>
      </c>
      <c r="J68" s="3">
        <f t="shared" si="16"/>
        <v>11.6</v>
      </c>
      <c r="K68" s="3">
        <f t="shared" si="17"/>
        <v>107.64760559914934</v>
      </c>
      <c r="L68" s="3">
        <f t="shared" si="2"/>
        <v>-1.4219682509904559</v>
      </c>
      <c r="M68" s="3">
        <f t="shared" si="3"/>
        <v>-1.2830717441577482</v>
      </c>
      <c r="N68" s="20">
        <f t="shared" si="18"/>
        <v>160258.1771060304</v>
      </c>
      <c r="O68" s="21">
        <f t="shared" si="19"/>
        <v>112180.72397422127</v>
      </c>
      <c r="P68" s="22">
        <f t="shared" si="20"/>
        <v>6.5297626320403639</v>
      </c>
      <c r="Q68" s="22">
        <f t="shared" si="21"/>
        <v>5.3358748312965476</v>
      </c>
      <c r="R68" s="22">
        <f t="shared" si="22"/>
        <v>5.3358748312965476</v>
      </c>
      <c r="S68" s="23">
        <f t="shared" si="23"/>
        <v>2.4933087848058411</v>
      </c>
      <c r="T68" s="24">
        <f t="shared" si="24"/>
        <v>-0.75136688613624514</v>
      </c>
      <c r="U68" s="21">
        <f t="shared" si="4"/>
        <v>145040.90125417942</v>
      </c>
      <c r="V68" s="21">
        <f t="shared" si="25"/>
        <v>101528.63087792559</v>
      </c>
      <c r="W68" s="22">
        <f t="shared" si="26"/>
        <v>4.8639746232750367</v>
      </c>
      <c r="X68" s="23">
        <f t="shared" si="5"/>
        <v>2.2728026876030629</v>
      </c>
      <c r="Y68" s="24">
        <f t="shared" si="27"/>
        <v>-0.619880549668272</v>
      </c>
      <c r="Z68" s="14">
        <f t="shared" si="28"/>
        <v>103.57131816819663</v>
      </c>
      <c r="AJ68">
        <f t="shared" si="8"/>
        <v>0</v>
      </c>
      <c r="AL68">
        <f t="shared" si="6"/>
        <v>107.64760559914934</v>
      </c>
    </row>
    <row r="69" spans="1:38" x14ac:dyDescent="0.25">
      <c r="A69" s="3">
        <v>23</v>
      </c>
      <c r="B69" s="3">
        <f t="shared" si="9"/>
        <v>0.38333333333333336</v>
      </c>
      <c r="C69" s="8">
        <f t="shared" si="1"/>
        <v>20</v>
      </c>
      <c r="D69" s="10">
        <f t="shared" si="10"/>
        <v>293.14999999999998</v>
      </c>
      <c r="E69" s="3">
        <f t="shared" si="11"/>
        <v>26.499482651695935</v>
      </c>
      <c r="F69" s="3">
        <f t="shared" si="12"/>
        <v>299.64948265169591</v>
      </c>
      <c r="G69" s="14">
        <f t="shared" si="13"/>
        <v>25.891546877577341</v>
      </c>
      <c r="H69" s="3">
        <f t="shared" si="14"/>
        <v>299.04154687757733</v>
      </c>
      <c r="I69" s="3">
        <f t="shared" si="15"/>
        <v>1.2513210068985225</v>
      </c>
      <c r="J69" s="3">
        <f t="shared" si="16"/>
        <v>11.6</v>
      </c>
      <c r="K69" s="3">
        <f t="shared" si="17"/>
        <v>107.53435709795633</v>
      </c>
      <c r="L69" s="3">
        <f t="shared" si="2"/>
        <v>-1.4864244904210184</v>
      </c>
      <c r="M69" s="3">
        <f t="shared" si="3"/>
        <v>-1.3432206012461432</v>
      </c>
      <c r="N69" s="20">
        <f t="shared" si="18"/>
        <v>167289.37747129545</v>
      </c>
      <c r="O69" s="21">
        <f t="shared" si="19"/>
        <v>117102.5642299068</v>
      </c>
      <c r="P69" s="22">
        <f t="shared" si="20"/>
        <v>6.5860803916881476</v>
      </c>
      <c r="Q69" s="22">
        <f t="shared" si="21"/>
        <v>5.4127963663379672</v>
      </c>
      <c r="R69" s="22">
        <f t="shared" si="22"/>
        <v>5.4127963663379672</v>
      </c>
      <c r="S69" s="23">
        <f t="shared" si="23"/>
        <v>2.5292521202706499</v>
      </c>
      <c r="T69" s="24">
        <f t="shared" si="24"/>
        <v>-0.79563938542926971</v>
      </c>
      <c r="U69" s="21">
        <f t="shared" si="4"/>
        <v>151641.79401812746</v>
      </c>
      <c r="V69" s="21">
        <f t="shared" si="25"/>
        <v>106149.25581268921</v>
      </c>
      <c r="W69" s="22">
        <f t="shared" si="26"/>
        <v>4.9074624501398283</v>
      </c>
      <c r="X69" s="23">
        <f t="shared" si="5"/>
        <v>2.2931233630653378</v>
      </c>
      <c r="Y69" s="24">
        <f t="shared" si="27"/>
        <v>-0.65388611941505448</v>
      </c>
      <c r="Z69" s="14">
        <f t="shared" si="28"/>
        <v>103.25518650144485</v>
      </c>
      <c r="AJ69">
        <f t="shared" si="8"/>
        <v>0</v>
      </c>
      <c r="AL69">
        <f t="shared" si="6"/>
        <v>107.53435709795633</v>
      </c>
    </row>
    <row r="70" spans="1:38" x14ac:dyDescent="0.25">
      <c r="A70" s="3">
        <v>24</v>
      </c>
      <c r="B70" s="3">
        <f t="shared" si="9"/>
        <v>0.4</v>
      </c>
      <c r="C70" s="8">
        <f t="shared" si="1"/>
        <v>20</v>
      </c>
      <c r="D70" s="10">
        <f t="shared" si="10"/>
        <v>293.14999999999998</v>
      </c>
      <c r="E70" s="3">
        <f t="shared" si="11"/>
        <v>26.771823176308072</v>
      </c>
      <c r="F70" s="3">
        <f t="shared" si="12"/>
        <v>299.92182317630807</v>
      </c>
      <c r="G70" s="14">
        <f t="shared" si="13"/>
        <v>26.147078873223531</v>
      </c>
      <c r="H70" s="3">
        <f t="shared" si="14"/>
        <v>299.29707887322348</v>
      </c>
      <c r="I70" s="3">
        <f t="shared" si="15"/>
        <v>1.2526334158866286</v>
      </c>
      <c r="J70" s="3">
        <f t="shared" si="16"/>
        <v>11.6</v>
      </c>
      <c r="K70" s="3">
        <f t="shared" si="17"/>
        <v>107.42169120944044</v>
      </c>
      <c r="L70" s="3">
        <f t="shared" si="2"/>
        <v>-1.5508597069178762</v>
      </c>
      <c r="M70" s="3">
        <f t="shared" si="3"/>
        <v>-1.4033068230571875</v>
      </c>
      <c r="N70" s="20">
        <f t="shared" si="18"/>
        <v>174299.11644039361</v>
      </c>
      <c r="O70" s="21">
        <f t="shared" si="19"/>
        <v>122009.38150827552</v>
      </c>
      <c r="P70" s="22">
        <f t="shared" si="20"/>
        <v>6.6403717248500884</v>
      </c>
      <c r="Q70" s="22">
        <f t="shared" si="21"/>
        <v>5.4873664344923077</v>
      </c>
      <c r="R70" s="22">
        <f t="shared" si="22"/>
        <v>5.4873664344923077</v>
      </c>
      <c r="S70" s="23">
        <f t="shared" si="23"/>
        <v>2.5640966793900417</v>
      </c>
      <c r="T70" s="24">
        <f t="shared" si="24"/>
        <v>-0.84039869107774168</v>
      </c>
      <c r="U70" s="21">
        <f t="shared" si="4"/>
        <v>158218.9003458895</v>
      </c>
      <c r="V70" s="21">
        <f t="shared" si="25"/>
        <v>110753.23024212265</v>
      </c>
      <c r="W70" s="22">
        <f t="shared" si="26"/>
        <v>4.9493124860450672</v>
      </c>
      <c r="X70" s="23">
        <f t="shared" si="5"/>
        <v>2.3126787434792404</v>
      </c>
      <c r="Y70" s="24">
        <f t="shared" si="27"/>
        <v>-0.68806498239836811</v>
      </c>
      <c r="Z70" s="14">
        <f t="shared" si="28"/>
        <v>102.93906100598926</v>
      </c>
      <c r="AJ70">
        <f t="shared" si="8"/>
        <v>0</v>
      </c>
      <c r="AL70">
        <f t="shared" si="6"/>
        <v>107.42169120944044</v>
      </c>
    </row>
    <row r="71" spans="1:38" x14ac:dyDescent="0.25">
      <c r="A71" s="3">
        <v>25</v>
      </c>
      <c r="B71" s="3">
        <f t="shared" si="9"/>
        <v>0.41666666666666669</v>
      </c>
      <c r="C71" s="8">
        <f t="shared" si="1"/>
        <v>20</v>
      </c>
      <c r="D71" s="10">
        <f t="shared" si="10"/>
        <v>293.14999999999998</v>
      </c>
      <c r="E71" s="3">
        <f t="shared" si="11"/>
        <v>27.043329904709161</v>
      </c>
      <c r="F71" s="3">
        <f t="shared" si="12"/>
        <v>300.19332990470912</v>
      </c>
      <c r="G71" s="14">
        <f t="shared" si="13"/>
        <v>26.401692992398257</v>
      </c>
      <c r="H71" s="3">
        <f t="shared" si="14"/>
        <v>299.55169299239822</v>
      </c>
      <c r="I71" s="3">
        <f t="shared" si="15"/>
        <v>1.2539418068107935</v>
      </c>
      <c r="J71" s="3">
        <f t="shared" si="16"/>
        <v>11.6</v>
      </c>
      <c r="K71" s="3">
        <f t="shared" si="17"/>
        <v>107.30960501447231</v>
      </c>
      <c r="L71" s="3">
        <f t="shared" si="2"/>
        <v>-1.6152726104562298</v>
      </c>
      <c r="M71" s="3">
        <f t="shared" si="3"/>
        <v>-1.46333048162848</v>
      </c>
      <c r="N71" s="20">
        <f t="shared" si="18"/>
        <v>181287.39443227879</v>
      </c>
      <c r="O71" s="21">
        <f t="shared" si="19"/>
        <v>126901.17610259514</v>
      </c>
      <c r="P71" s="22">
        <f t="shared" si="20"/>
        <v>6.6927850317145703</v>
      </c>
      <c r="Q71" s="22">
        <f t="shared" si="21"/>
        <v>5.5597436767498314</v>
      </c>
      <c r="R71" s="22">
        <f t="shared" si="22"/>
        <v>5.5597436767498314</v>
      </c>
      <c r="S71" s="23">
        <f t="shared" si="23"/>
        <v>2.5979165907721939</v>
      </c>
      <c r="T71" s="24">
        <f t="shared" si="24"/>
        <v>-0.8856224069043318</v>
      </c>
      <c r="U71" s="21">
        <f t="shared" si="4"/>
        <v>164772.38156504897</v>
      </c>
      <c r="V71" s="21">
        <f t="shared" si="25"/>
        <v>115340.66709553427</v>
      </c>
      <c r="W71" s="22">
        <f t="shared" si="26"/>
        <v>4.9896500373686949</v>
      </c>
      <c r="X71" s="23">
        <f t="shared" si="5"/>
        <v>2.3315273810977355</v>
      </c>
      <c r="Y71" s="24">
        <f t="shared" si="27"/>
        <v>-0.72240496886244876</v>
      </c>
      <c r="Z71" s="14">
        <f t="shared" si="28"/>
        <v>102.62297454662082</v>
      </c>
      <c r="AJ71">
        <f t="shared" si="8"/>
        <v>0</v>
      </c>
      <c r="AL71">
        <f t="shared" si="6"/>
        <v>107.30960501447231</v>
      </c>
    </row>
    <row r="72" spans="1:38" x14ac:dyDescent="0.25">
      <c r="A72" s="3">
        <v>26</v>
      </c>
      <c r="B72" s="3">
        <f t="shared" si="9"/>
        <v>0.43333333333333335</v>
      </c>
      <c r="C72" s="8">
        <f t="shared" si="1"/>
        <v>20</v>
      </c>
      <c r="D72" s="10">
        <f t="shared" si="10"/>
        <v>293.14999999999998</v>
      </c>
      <c r="E72" s="3">
        <f t="shared" si="11"/>
        <v>27.314002939858764</v>
      </c>
      <c r="F72" s="3">
        <f t="shared" si="12"/>
        <v>300.46400293985874</v>
      </c>
      <c r="G72" s="14">
        <f t="shared" si="13"/>
        <v>26.655395126182214</v>
      </c>
      <c r="H72" s="3">
        <f t="shared" si="14"/>
        <v>299.80539512618219</v>
      </c>
      <c r="I72" s="3">
        <f t="shared" si="15"/>
        <v>1.2552461801671795</v>
      </c>
      <c r="J72" s="3">
        <f t="shared" si="16"/>
        <v>11.6</v>
      </c>
      <c r="K72" s="3">
        <f t="shared" si="17"/>
        <v>107.19809558160031</v>
      </c>
      <c r="L72" s="3">
        <f t="shared" si="2"/>
        <v>-1.6796619310866352</v>
      </c>
      <c r="M72" s="3">
        <f t="shared" si="3"/>
        <v>-1.5232915754647538</v>
      </c>
      <c r="N72" s="20">
        <f t="shared" si="18"/>
        <v>188254.2140970144</v>
      </c>
      <c r="O72" s="21">
        <f t="shared" si="19"/>
        <v>131777.94986791007</v>
      </c>
      <c r="P72" s="22">
        <f t="shared" si="20"/>
        <v>6.7434523934456978</v>
      </c>
      <c r="Q72" s="22">
        <f t="shared" si="21"/>
        <v>5.630070106584288</v>
      </c>
      <c r="R72" s="22">
        <f t="shared" si="22"/>
        <v>5.630070106584288</v>
      </c>
      <c r="S72" s="23">
        <f t="shared" si="23"/>
        <v>2.6307782134402946</v>
      </c>
      <c r="T72" s="24">
        <f t="shared" si="24"/>
        <v>-0.93128954802138508</v>
      </c>
      <c r="U72" s="21">
        <f t="shared" si="4"/>
        <v>171302.38930540089</v>
      </c>
      <c r="V72" s="21">
        <f t="shared" si="25"/>
        <v>119911.67251378062</v>
      </c>
      <c r="W72" s="22">
        <f t="shared" si="26"/>
        <v>5.028586053977012</v>
      </c>
      <c r="X72" s="23">
        <f t="shared" si="5"/>
        <v>2.3497211197674401</v>
      </c>
      <c r="Y72" s="24">
        <f t="shared" si="27"/>
        <v>-0.75689480843796153</v>
      </c>
      <c r="Z72" s="14">
        <f t="shared" si="28"/>
        <v>102.30695771858957</v>
      </c>
      <c r="AJ72">
        <f t="shared" si="8"/>
        <v>0</v>
      </c>
      <c r="AL72">
        <f t="shared" si="6"/>
        <v>107.19809558160031</v>
      </c>
    </row>
    <row r="73" spans="1:38" x14ac:dyDescent="0.25">
      <c r="A73" s="3">
        <v>27</v>
      </c>
      <c r="B73" s="3">
        <f t="shared" si="9"/>
        <v>0.45</v>
      </c>
      <c r="C73" s="8">
        <f t="shared" si="1"/>
        <v>20</v>
      </c>
      <c r="D73" s="10">
        <f t="shared" si="10"/>
        <v>293.14999999999998</v>
      </c>
      <c r="E73" s="3">
        <f t="shared" si="11"/>
        <v>27.583842465412886</v>
      </c>
      <c r="F73" s="3">
        <f t="shared" si="12"/>
        <v>300.73384246541286</v>
      </c>
      <c r="G73" s="14">
        <f t="shared" si="13"/>
        <v>26.908190834214825</v>
      </c>
      <c r="H73" s="3">
        <f t="shared" si="14"/>
        <v>300.05819083421483</v>
      </c>
      <c r="I73" s="3">
        <f t="shared" si="15"/>
        <v>1.2565465368408248</v>
      </c>
      <c r="J73" s="3">
        <f t="shared" si="16"/>
        <v>11.6</v>
      </c>
      <c r="K73" s="3">
        <f t="shared" si="17"/>
        <v>107.08715996966343</v>
      </c>
      <c r="L73" s="3">
        <f t="shared" si="2"/>
        <v>-1.7440264178193581</v>
      </c>
      <c r="M73" s="3">
        <f t="shared" si="3"/>
        <v>-1.5831900391357319</v>
      </c>
      <c r="N73" s="20">
        <f t="shared" si="18"/>
        <v>195199.58016169956</v>
      </c>
      <c r="O73" s="21">
        <f t="shared" si="19"/>
        <v>136639.70611318969</v>
      </c>
      <c r="P73" s="22">
        <f t="shared" si="20"/>
        <v>6.7924919184881976</v>
      </c>
      <c r="Q73" s="22">
        <f t="shared" si="21"/>
        <v>5.6984734210196892</v>
      </c>
      <c r="R73" s="22">
        <f t="shared" si="22"/>
        <v>5.6984734210196892</v>
      </c>
      <c r="S73" s="23">
        <f t="shared" si="23"/>
        <v>2.662741216731018</v>
      </c>
      <c r="T73" s="24">
        <f t="shared" si="24"/>
        <v>-0.97738039983033376</v>
      </c>
      <c r="U73" s="21">
        <f t="shared" si="4"/>
        <v>177809.06666581452</v>
      </c>
      <c r="V73" s="21">
        <f t="shared" si="25"/>
        <v>124466.34666607015</v>
      </c>
      <c r="W73" s="22">
        <f t="shared" si="26"/>
        <v>5.0662192756369526</v>
      </c>
      <c r="X73" s="23">
        <f t="shared" si="5"/>
        <v>2.3673060978885396</v>
      </c>
      <c r="Y73" s="24">
        <f t="shared" si="27"/>
        <v>-0.79152403070118038</v>
      </c>
      <c r="Z73" s="14">
        <f t="shared" si="28"/>
        <v>101.99103908217683</v>
      </c>
      <c r="AJ73">
        <f t="shared" si="8"/>
        <v>0</v>
      </c>
      <c r="AL73">
        <f t="shared" si="6"/>
        <v>107.08715996966343</v>
      </c>
    </row>
    <row r="74" spans="1:38" x14ac:dyDescent="0.25">
      <c r="A74" s="3">
        <v>28</v>
      </c>
      <c r="B74" s="3">
        <f t="shared" si="9"/>
        <v>0.46666666666666667</v>
      </c>
      <c r="C74" s="8">
        <f t="shared" si="1"/>
        <v>20</v>
      </c>
      <c r="D74" s="10">
        <f t="shared" si="10"/>
        <v>293.14999999999998</v>
      </c>
      <c r="E74" s="3">
        <f t="shared" si="11"/>
        <v>27.852848740356645</v>
      </c>
      <c r="F74" s="3">
        <f t="shared" si="12"/>
        <v>301.00284874035663</v>
      </c>
      <c r="G74" s="14">
        <f t="shared" si="13"/>
        <v>27.160085383160478</v>
      </c>
      <c r="H74" s="3">
        <f t="shared" si="14"/>
        <v>300.31008538316047</v>
      </c>
      <c r="I74" s="3">
        <f t="shared" si="15"/>
        <v>1.2578428780797786</v>
      </c>
      <c r="J74" s="3">
        <f t="shared" si="16"/>
        <v>11.6</v>
      </c>
      <c r="K74" s="3">
        <f t="shared" si="17"/>
        <v>106.97679523011581</v>
      </c>
      <c r="L74" s="3">
        <f t="shared" si="2"/>
        <v>-1.8083648376330028</v>
      </c>
      <c r="M74" s="3">
        <f t="shared" si="3"/>
        <v>-1.6430257514089799</v>
      </c>
      <c r="N74" s="20">
        <f t="shared" si="18"/>
        <v>202123.49929232008</v>
      </c>
      <c r="O74" s="21">
        <f t="shared" si="19"/>
        <v>141486.44950462403</v>
      </c>
      <c r="P74" s="22">
        <f t="shared" si="20"/>
        <v>6.8400096780858979</v>
      </c>
      <c r="Q74" s="22">
        <f t="shared" si="21"/>
        <v>5.7650689174866212</v>
      </c>
      <c r="R74" s="22">
        <f t="shared" si="22"/>
        <v>5.7650689174866212</v>
      </c>
      <c r="S74" s="23">
        <f t="shared" si="23"/>
        <v>2.6938594759892029</v>
      </c>
      <c r="T74" s="24">
        <f t="shared" si="24"/>
        <v>-1.02387639604763</v>
      </c>
      <c r="U74" s="21">
        <f t="shared" si="4"/>
        <v>184292.54920431093</v>
      </c>
      <c r="V74" s="21">
        <f t="shared" si="25"/>
        <v>129004.78444301763</v>
      </c>
      <c r="W74" s="22">
        <f t="shared" si="26"/>
        <v>5.1026379882930675</v>
      </c>
      <c r="X74" s="23">
        <f t="shared" si="5"/>
        <v>2.3843235690751241</v>
      </c>
      <c r="Y74" s="24">
        <f t="shared" si="27"/>
        <v>-0.82628288024593521</v>
      </c>
      <c r="Z74" s="14">
        <f t="shared" si="28"/>
        <v>101.67524536478025</v>
      </c>
      <c r="AJ74">
        <f t="shared" si="8"/>
        <v>0</v>
      </c>
      <c r="AL74">
        <f t="shared" si="6"/>
        <v>106.97679523011581</v>
      </c>
    </row>
    <row r="75" spans="1:38" x14ac:dyDescent="0.25">
      <c r="A75" s="3">
        <v>29</v>
      </c>
      <c r="B75" s="3">
        <f t="shared" si="9"/>
        <v>0.48333333333333334</v>
      </c>
      <c r="C75" s="8">
        <f t="shared" si="1"/>
        <v>20</v>
      </c>
      <c r="D75" s="10">
        <f t="shared" si="10"/>
        <v>293.14999999999998</v>
      </c>
      <c r="E75" s="3">
        <f t="shared" si="11"/>
        <v>28.121022094169959</v>
      </c>
      <c r="F75" s="3">
        <f t="shared" si="12"/>
        <v>301.27102209416995</v>
      </c>
      <c r="G75" s="14">
        <f t="shared" si="13"/>
        <v>27.41108377955182</v>
      </c>
      <c r="H75" s="3">
        <f t="shared" si="14"/>
        <v>300.56108377955178</v>
      </c>
      <c r="I75" s="3">
        <f t="shared" si="15"/>
        <v>1.259135205471805</v>
      </c>
      <c r="J75" s="3">
        <f t="shared" si="16"/>
        <v>11.6</v>
      </c>
      <c r="K75" s="3">
        <f t="shared" si="17"/>
        <v>106.86699840910224</v>
      </c>
      <c r="L75" s="3">
        <f t="shared" si="2"/>
        <v>-1.8726759745892561</v>
      </c>
      <c r="M75" s="3">
        <f t="shared" si="3"/>
        <v>-1.702798542185068</v>
      </c>
      <c r="N75" s="20">
        <f t="shared" si="18"/>
        <v>209025.97996931867</v>
      </c>
      <c r="O75" s="21">
        <f t="shared" si="19"/>
        <v>146318.18597852305</v>
      </c>
      <c r="P75" s="22">
        <f t="shared" si="20"/>
        <v>6.8861013148824615</v>
      </c>
      <c r="Q75" s="22">
        <f t="shared" si="21"/>
        <v>5.8299610952744692</v>
      </c>
      <c r="R75" s="22">
        <f t="shared" si="22"/>
        <v>5.8299610952744692</v>
      </c>
      <c r="S75" s="23">
        <f t="shared" si="23"/>
        <v>2.7241818208827975</v>
      </c>
      <c r="T75" s="24">
        <f t="shared" si="24"/>
        <v>-1.0707600125867867</v>
      </c>
      <c r="U75" s="21">
        <f t="shared" si="4"/>
        <v>190752.96578341274</v>
      </c>
      <c r="V75" s="21">
        <f t="shared" si="25"/>
        <v>133527.0760483889</v>
      </c>
      <c r="W75" s="22">
        <f t="shared" si="26"/>
        <v>5.137921472783459</v>
      </c>
      <c r="X75" s="23">
        <f t="shared" si="5"/>
        <v>2.4008105791006344</v>
      </c>
      <c r="Y75" s="24">
        <f t="shared" si="27"/>
        <v>-0.86116224368257754</v>
      </c>
      <c r="Z75" s="14">
        <f t="shared" si="28"/>
        <v>101.35960163605856</v>
      </c>
      <c r="AJ75">
        <f t="shared" si="8"/>
        <v>0</v>
      </c>
      <c r="AL75">
        <f t="shared" si="6"/>
        <v>106.86699840910224</v>
      </c>
    </row>
    <row r="76" spans="1:38" x14ac:dyDescent="0.25">
      <c r="A76" s="3">
        <v>30</v>
      </c>
      <c r="B76" s="3">
        <f t="shared" si="9"/>
        <v>0.5</v>
      </c>
      <c r="C76" s="8">
        <f t="shared" si="1"/>
        <v>20</v>
      </c>
      <c r="D76" s="10">
        <f t="shared" si="10"/>
        <v>293.14999999999998</v>
      </c>
      <c r="E76" s="3">
        <f t="shared" si="11"/>
        <v>28.38836292245518</v>
      </c>
      <c r="F76" s="3">
        <f t="shared" si="12"/>
        <v>301.53836292245518</v>
      </c>
      <c r="G76" s="14">
        <f t="shared" si="13"/>
        <v>27.661190797994628</v>
      </c>
      <c r="H76" s="3">
        <f t="shared" si="14"/>
        <v>300.81119079799458</v>
      </c>
      <c r="I76" s="3">
        <f t="shared" si="15"/>
        <v>1.2604235209233117</v>
      </c>
      <c r="J76" s="3">
        <f t="shared" si="16"/>
        <v>11.6</v>
      </c>
      <c r="K76" s="3">
        <f t="shared" si="17"/>
        <v>106.75776654931774</v>
      </c>
      <c r="L76" s="3">
        <f t="shared" si="2"/>
        <v>-1.9369586290393521</v>
      </c>
      <c r="M76" s="3">
        <f t="shared" si="3"/>
        <v>-1.7625081984458353</v>
      </c>
      <c r="N76" s="20">
        <f t="shared" si="18"/>
        <v>215907.03237505516</v>
      </c>
      <c r="O76" s="21">
        <f t="shared" si="19"/>
        <v>151134.92266253859</v>
      </c>
      <c r="P76" s="22">
        <f t="shared" si="20"/>
        <v>6.9308533890763613</v>
      </c>
      <c r="Q76" s="22">
        <f t="shared" si="21"/>
        <v>5.8932450024781806</v>
      </c>
      <c r="R76" s="22">
        <f t="shared" si="22"/>
        <v>5.8932450024781806</v>
      </c>
      <c r="S76" s="23">
        <f t="shared" si="23"/>
        <v>2.7537526647943502</v>
      </c>
      <c r="T76" s="24">
        <f t="shared" si="24"/>
        <v>-1.1180146747470967</v>
      </c>
      <c r="U76" s="21">
        <f t="shared" si="4"/>
        <v>197190.43929610559</v>
      </c>
      <c r="V76" s="21">
        <f t="shared" si="25"/>
        <v>138033.30750727389</v>
      </c>
      <c r="W76" s="22">
        <f t="shared" si="26"/>
        <v>5.1721412087968561</v>
      </c>
      <c r="X76" s="23">
        <f t="shared" si="5"/>
        <v>2.4168005284741674</v>
      </c>
      <c r="Y76" s="24">
        <f t="shared" si="27"/>
        <v>-0.89615358651580646</v>
      </c>
      <c r="Z76" s="14">
        <f t="shared" si="28"/>
        <v>101.04413146056964</v>
      </c>
      <c r="AJ76">
        <f t="shared" si="8"/>
        <v>0</v>
      </c>
      <c r="AL76">
        <f t="shared" si="6"/>
        <v>106.75776654931774</v>
      </c>
    </row>
    <row r="77" spans="1:38" x14ac:dyDescent="0.25">
      <c r="A77" s="3">
        <v>31</v>
      </c>
      <c r="B77" s="3">
        <f t="shared" si="9"/>
        <v>0.51666666666666672</v>
      </c>
      <c r="C77" s="8">
        <f t="shared" si="1"/>
        <v>20</v>
      </c>
      <c r="D77" s="10">
        <f t="shared" si="10"/>
        <v>293.14999999999998</v>
      </c>
      <c r="E77" s="3">
        <f t="shared" si="11"/>
        <v>28.654871682967311</v>
      </c>
      <c r="F77" s="3">
        <f t="shared" si="12"/>
        <v>301.8048716829673</v>
      </c>
      <c r="G77" s="14">
        <f t="shared" si="13"/>
        <v>27.910411005519141</v>
      </c>
      <c r="H77" s="3">
        <f t="shared" si="14"/>
        <v>301.06041100551914</v>
      </c>
      <c r="I77" s="3">
        <f t="shared" si="15"/>
        <v>1.2617078266402195</v>
      </c>
      <c r="J77" s="3">
        <f t="shared" si="16"/>
        <v>11.6</v>
      </c>
      <c r="K77" s="3">
        <f t="shared" si="17"/>
        <v>106.64909669167825</v>
      </c>
      <c r="L77" s="3">
        <f t="shared" si="2"/>
        <v>-2.0012116169100067</v>
      </c>
      <c r="M77" s="3">
        <f t="shared" si="3"/>
        <v>-1.8221544693838025</v>
      </c>
      <c r="N77" s="20">
        <f t="shared" si="18"/>
        <v>222766.66829162888</v>
      </c>
      <c r="O77" s="21">
        <f t="shared" si="19"/>
        <v>155936.66780414022</v>
      </c>
      <c r="P77" s="22">
        <f t="shared" si="20"/>
        <v>6.974344512182614</v>
      </c>
      <c r="Q77" s="22">
        <f t="shared" si="21"/>
        <v>5.955007375956737</v>
      </c>
      <c r="R77" s="22">
        <f t="shared" si="22"/>
        <v>5.955007375956737</v>
      </c>
      <c r="S77" s="23">
        <f t="shared" si="23"/>
        <v>2.7826125374925117</v>
      </c>
      <c r="T77" s="24">
        <f t="shared" si="24"/>
        <v>-1.1656246756420257</v>
      </c>
      <c r="U77" s="21">
        <f t="shared" si="4"/>
        <v>203605.08729261404</v>
      </c>
      <c r="V77" s="21">
        <f t="shared" si="25"/>
        <v>142523.56110482983</v>
      </c>
      <c r="W77" s="22">
        <f t="shared" si="26"/>
        <v>5.2053618823475745</v>
      </c>
      <c r="X77" s="23">
        <f t="shared" si="5"/>
        <v>2.4323236432060482</v>
      </c>
      <c r="Y77" s="24">
        <f t="shared" si="27"/>
        <v>-0.93124889826415436</v>
      </c>
      <c r="Z77" s="14">
        <f t="shared" si="28"/>
        <v>100.72885703147826</v>
      </c>
      <c r="AJ77">
        <f t="shared" si="8"/>
        <v>0</v>
      </c>
      <c r="AL77">
        <f t="shared" si="6"/>
        <v>106.64909669167825</v>
      </c>
    </row>
    <row r="78" spans="1:38" x14ac:dyDescent="0.25">
      <c r="A78" s="3">
        <v>32</v>
      </c>
      <c r="B78" s="3">
        <f t="shared" si="9"/>
        <v>0.53333333333333333</v>
      </c>
      <c r="C78" s="8">
        <f t="shared" si="1"/>
        <v>20</v>
      </c>
      <c r="D78" s="10">
        <f t="shared" si="10"/>
        <v>293.14999999999998</v>
      </c>
      <c r="E78" s="3">
        <f t="shared" si="11"/>
        <v>28.920548891996901</v>
      </c>
      <c r="F78" s="3">
        <f t="shared" si="12"/>
        <v>302.07054889199685</v>
      </c>
      <c r="G78" s="14">
        <f t="shared" si="13"/>
        <v>28.158748782708891</v>
      </c>
      <c r="H78" s="3">
        <f t="shared" si="14"/>
        <v>301.30874878270885</v>
      </c>
      <c r="I78" s="3">
        <f t="shared" si="15"/>
        <v>1.262988125110533</v>
      </c>
      <c r="J78" s="3">
        <f t="shared" si="16"/>
        <v>11.6</v>
      </c>
      <c r="K78" s="3">
        <f t="shared" si="17"/>
        <v>106.5409858768258</v>
      </c>
      <c r="L78" s="3">
        <f t="shared" si="2"/>
        <v>-2.0654337690585076</v>
      </c>
      <c r="M78" s="3">
        <f t="shared" si="3"/>
        <v>-1.8817370708477048</v>
      </c>
      <c r="N78" s="20">
        <f t="shared" si="18"/>
        <v>229604.9010077781</v>
      </c>
      <c r="O78" s="21">
        <f t="shared" si="19"/>
        <v>160723.43070544465</v>
      </c>
      <c r="P78" s="22">
        <f t="shared" si="20"/>
        <v>7.0166463076163303</v>
      </c>
      <c r="Q78" s="22">
        <f t="shared" si="21"/>
        <v>6.0153276117134498</v>
      </c>
      <c r="R78" s="22">
        <f t="shared" si="22"/>
        <v>6.0153276117134498</v>
      </c>
      <c r="S78" s="23">
        <f t="shared" si="23"/>
        <v>2.8107985385642849</v>
      </c>
      <c r="T78" s="24">
        <f t="shared" si="24"/>
        <v>-1.2135751041787013</v>
      </c>
      <c r="U78" s="21">
        <f t="shared" si="4"/>
        <v>209997.02252423411</v>
      </c>
      <c r="V78" s="21">
        <f t="shared" si="25"/>
        <v>146997.91576696388</v>
      </c>
      <c r="W78" s="22">
        <f t="shared" si="26"/>
        <v>5.2376422342468736</v>
      </c>
      <c r="X78" s="23">
        <f t="shared" si="5"/>
        <v>2.4474073712753572</v>
      </c>
      <c r="Y78" s="24">
        <f t="shared" si="27"/>
        <v>-0.96644064450138245</v>
      </c>
      <c r="Z78" s="14">
        <f t="shared" si="28"/>
        <v>100.41379928823952</v>
      </c>
      <c r="AJ78">
        <f t="shared" si="8"/>
        <v>0</v>
      </c>
      <c r="AL78">
        <f t="shared" si="6"/>
        <v>106.5409858768258</v>
      </c>
    </row>
    <row r="79" spans="1:38" x14ac:dyDescent="0.25">
      <c r="A79" s="3">
        <v>33</v>
      </c>
      <c r="B79" s="3">
        <f t="shared" si="9"/>
        <v>0.55000000000000004</v>
      </c>
      <c r="C79" s="8">
        <f t="shared" si="1"/>
        <v>20</v>
      </c>
      <c r="D79" s="10">
        <f t="shared" si="10"/>
        <v>293.14999999999998</v>
      </c>
      <c r="E79" s="3">
        <f t="shared" si="11"/>
        <v>29.185395121063312</v>
      </c>
      <c r="F79" s="3">
        <f t="shared" si="12"/>
        <v>302.3353951210633</v>
      </c>
      <c r="G79" s="14">
        <f t="shared" si="13"/>
        <v>28.406208342118415</v>
      </c>
      <c r="H79" s="3">
        <f t="shared" si="14"/>
        <v>301.5562083421184</v>
      </c>
      <c r="I79" s="3">
        <f t="shared" si="15"/>
        <v>1.264264419088404</v>
      </c>
      <c r="J79" s="3">
        <f t="shared" si="16"/>
        <v>11.6</v>
      </c>
      <c r="K79" s="3">
        <f t="shared" si="17"/>
        <v>106.43343114648776</v>
      </c>
      <c r="L79" s="3">
        <f t="shared" si="2"/>
        <v>-2.1296239306884979</v>
      </c>
      <c r="M79" s="3">
        <f t="shared" si="3"/>
        <v>-1.9412556892133608</v>
      </c>
      <c r="N79" s="20">
        <f t="shared" si="18"/>
        <v>236421.74523376877</v>
      </c>
      <c r="O79" s="21">
        <f t="shared" si="19"/>
        <v>165495.22166363813</v>
      </c>
      <c r="P79" s="22">
        <f t="shared" si="20"/>
        <v>7.0578242290846172</v>
      </c>
      <c r="Q79" s="22">
        <f t="shared" si="21"/>
        <v>6.0742785953972023</v>
      </c>
      <c r="R79" s="22">
        <f t="shared" si="22"/>
        <v>6.0742785953972023</v>
      </c>
      <c r="S79" s="23">
        <f t="shared" si="23"/>
        <v>2.8383447254856016</v>
      </c>
      <c r="T79" s="24">
        <f t="shared" si="24"/>
        <v>-1.2618517811991676</v>
      </c>
      <c r="U79" s="21">
        <f t="shared" si="4"/>
        <v>216366.35341738423</v>
      </c>
      <c r="V79" s="21">
        <f t="shared" si="25"/>
        <v>151456.44739216895</v>
      </c>
      <c r="W79" s="22">
        <f t="shared" si="26"/>
        <v>5.2690357789335369</v>
      </c>
      <c r="X79" s="23">
        <f t="shared" si="5"/>
        <v>2.4620767185198527</v>
      </c>
      <c r="Y79" s="24">
        <f t="shared" si="27"/>
        <v>-1.0017217247476045</v>
      </c>
      <c r="Z79" s="14">
        <f t="shared" si="28"/>
        <v>100.09897802063912</v>
      </c>
      <c r="AJ79">
        <f t="shared" si="8"/>
        <v>0</v>
      </c>
      <c r="AL79">
        <f t="shared" si="6"/>
        <v>106.43343114648776</v>
      </c>
    </row>
    <row r="80" spans="1:38" x14ac:dyDescent="0.25">
      <c r="A80">
        <f t="shared" ref="A80:A116" si="29">A79+5</f>
        <v>38</v>
      </c>
      <c r="B80">
        <f t="shared" si="7"/>
        <v>0.6333333333333333</v>
      </c>
      <c r="C80" s="8">
        <f t="shared" si="1"/>
        <v>20</v>
      </c>
      <c r="D80" s="10">
        <f t="shared" si="10"/>
        <v>293.14999999999998</v>
      </c>
      <c r="E80" s="3">
        <f t="shared" ref="E80:E139" si="30">E79+Z79/$B$31*(A80-A79)</f>
        <v>30.505474485158885</v>
      </c>
      <c r="F80" s="3">
        <f t="shared" si="12"/>
        <v>303.65547448515883</v>
      </c>
      <c r="G80" s="14">
        <f t="shared" ref="G80:G139" si="31">(E79*$D$45+C80*X79)/($D$45+X79)</f>
        <v>28.652793744396952</v>
      </c>
      <c r="H80" s="3">
        <f t="shared" si="14"/>
        <v>301.80279374439692</v>
      </c>
      <c r="I80" s="3">
        <f t="shared" ref="I80:I139" si="32">$B$10*(1+0.00395*(E80-20))</f>
        <v>1.2706258815439808</v>
      </c>
      <c r="J80" s="3">
        <f t="shared" si="16"/>
        <v>11.6</v>
      </c>
      <c r="K80" s="3">
        <f t="shared" ref="K80:K139" si="33">J80*J80/I80</f>
        <v>105.90056597658121</v>
      </c>
      <c r="L80" s="3">
        <f t="shared" si="2"/>
        <v>-2.4520935144837455</v>
      </c>
      <c r="M80" s="3">
        <f t="shared" si="3"/>
        <v>-2.0007099847686249</v>
      </c>
      <c r="N80" s="20">
        <f t="shared" ref="N80:N139" si="34">$B$34*$B$30^3*$B$35*(E80-C80)/($B$24^2)</f>
        <v>270399.10418165801</v>
      </c>
      <c r="O80" s="21">
        <f t="shared" si="19"/>
        <v>189279.37292716058</v>
      </c>
      <c r="P80" s="22">
        <f t="shared" si="20"/>
        <v>7.2499398636251131</v>
      </c>
      <c r="Q80" s="22">
        <f t="shared" ref="Q80:Q139" si="35">0.15*(O80*$B$39)^(1/3)</f>
        <v>6.3523436324106681</v>
      </c>
      <c r="R80" s="22">
        <f t="shared" ref="R80:R139" si="36">IF($B$39&lt;70000,Q80,P80)</f>
        <v>6.3523436324106681</v>
      </c>
      <c r="S80" s="23">
        <f t="shared" si="23"/>
        <v>2.9682769336900758</v>
      </c>
      <c r="T80" s="24">
        <f t="shared" ref="T80:T139" si="37">S80*$B$6*$B$5*(-E80+C80)</f>
        <v>-1.5092648274415101</v>
      </c>
      <c r="U80" s="21">
        <f t="shared" ref="U80:U139" si="38">$B$34*$B$30^3*$B$35*(G80-C80)/($B$24^2)</f>
        <v>222713.18448861138</v>
      </c>
      <c r="V80" s="21">
        <f t="shared" si="25"/>
        <v>155899.22914202797</v>
      </c>
      <c r="W80" s="22">
        <f t="shared" si="26"/>
        <v>5.2995914168646374</v>
      </c>
      <c r="X80" s="23">
        <f t="shared" si="5"/>
        <v>2.476354534789476</v>
      </c>
      <c r="Y80" s="24">
        <f t="shared" ref="Y80:Y139" si="39">X80*$B$6*$B$5*(-G80+C80)</f>
        <v>-1.0370854353327135</v>
      </c>
      <c r="Z80" s="14">
        <f t="shared" ref="Z80:Z139" si="40">K80+L80+M80+T80+Y80</f>
        <v>98.901412214554611</v>
      </c>
      <c r="AJ80">
        <f t="shared" si="8"/>
        <v>0</v>
      </c>
      <c r="AL80">
        <f t="shared" si="6"/>
        <v>105.90056597658121</v>
      </c>
    </row>
    <row r="81" spans="1:38" x14ac:dyDescent="0.25">
      <c r="A81">
        <f t="shared" si="29"/>
        <v>43</v>
      </c>
      <c r="B81">
        <f t="shared" si="7"/>
        <v>0.71666666666666667</v>
      </c>
      <c r="C81" s="8">
        <f t="shared" si="1"/>
        <v>20</v>
      </c>
      <c r="D81" s="10">
        <f t="shared" si="10"/>
        <v>293.14999999999998</v>
      </c>
      <c r="E81" s="3">
        <f t="shared" si="30"/>
        <v>31.80976066196105</v>
      </c>
      <c r="F81" s="3">
        <f t="shared" si="12"/>
        <v>304.95976066196101</v>
      </c>
      <c r="G81" s="14">
        <f t="shared" si="31"/>
        <v>29.893003743443568</v>
      </c>
      <c r="H81" s="3">
        <f t="shared" si="14"/>
        <v>303.04300374344353</v>
      </c>
      <c r="I81" s="3">
        <f t="shared" si="32"/>
        <v>1.2769112366299902</v>
      </c>
      <c r="J81" s="3">
        <f t="shared" si="16"/>
        <v>11.6</v>
      </c>
      <c r="K81" s="3">
        <f t="shared" si="33"/>
        <v>105.37929038445088</v>
      </c>
      <c r="L81" s="3">
        <f t="shared" si="2"/>
        <v>-2.7748624699670055</v>
      </c>
      <c r="M81" s="3">
        <f t="shared" si="3"/>
        <v>-2.3019547221626171</v>
      </c>
      <c r="N81" s="20">
        <f t="shared" si="34"/>
        <v>303969.96424153011</v>
      </c>
      <c r="O81" s="21">
        <f t="shared" si="19"/>
        <v>212778.97496907107</v>
      </c>
      <c r="P81" s="22">
        <f t="shared" si="20"/>
        <v>7.4216332450968663</v>
      </c>
      <c r="Q81" s="22">
        <f t="shared" si="35"/>
        <v>6.6050451604953464</v>
      </c>
      <c r="R81" s="22">
        <f t="shared" si="36"/>
        <v>6.6050451604953464</v>
      </c>
      <c r="S81" s="23">
        <f t="shared" si="23"/>
        <v>3.086357465904189</v>
      </c>
      <c r="T81" s="24">
        <f t="shared" si="37"/>
        <v>-1.7641385206959181</v>
      </c>
      <c r="U81" s="21">
        <f t="shared" si="38"/>
        <v>254634.79576024809</v>
      </c>
      <c r="V81" s="21">
        <f t="shared" si="25"/>
        <v>178244.35703217366</v>
      </c>
      <c r="W81" s="22">
        <f t="shared" si="26"/>
        <v>5.4434815140725679</v>
      </c>
      <c r="X81" s="23">
        <f t="shared" si="5"/>
        <v>2.5435904529393634</v>
      </c>
      <c r="Y81" s="24">
        <f t="shared" si="39"/>
        <v>-1.2179254938394759</v>
      </c>
      <c r="Z81" s="14">
        <f t="shared" si="40"/>
        <v>97.320409177785862</v>
      </c>
      <c r="AJ81">
        <f t="shared" si="8"/>
        <v>0</v>
      </c>
      <c r="AL81">
        <f t="shared" si="6"/>
        <v>105.37929038445088</v>
      </c>
    </row>
    <row r="82" spans="1:38" x14ac:dyDescent="0.25">
      <c r="A82">
        <f t="shared" si="29"/>
        <v>48</v>
      </c>
      <c r="B82">
        <f t="shared" si="7"/>
        <v>0.8</v>
      </c>
      <c r="C82" s="8">
        <f t="shared" si="1"/>
        <v>20</v>
      </c>
      <c r="D82" s="10">
        <f t="shared" si="10"/>
        <v>293.14999999999998</v>
      </c>
      <c r="E82" s="3">
        <f t="shared" si="30"/>
        <v>33.093196980705919</v>
      </c>
      <c r="F82" s="3">
        <f t="shared" si="12"/>
        <v>306.24319698070587</v>
      </c>
      <c r="G82" s="14">
        <f t="shared" si="31"/>
        <v>31.103673644306191</v>
      </c>
      <c r="H82" s="3">
        <f t="shared" si="14"/>
        <v>304.25367364430616</v>
      </c>
      <c r="I82" s="3">
        <f t="shared" si="32"/>
        <v>1.2830961162500218</v>
      </c>
      <c r="J82" s="3">
        <f t="shared" si="16"/>
        <v>11.6</v>
      </c>
      <c r="K82" s="3">
        <f t="shared" si="33"/>
        <v>104.87133293900476</v>
      </c>
      <c r="L82" s="3">
        <f t="shared" si="2"/>
        <v>-3.0965401982550085</v>
      </c>
      <c r="M82" s="3">
        <f t="shared" si="3"/>
        <v>-2.5996134342118911</v>
      </c>
      <c r="N82" s="20">
        <f t="shared" si="34"/>
        <v>337004.17239205976</v>
      </c>
      <c r="O82" s="21">
        <f t="shared" si="19"/>
        <v>235902.92067444182</v>
      </c>
      <c r="P82" s="22">
        <f t="shared" si="20"/>
        <v>7.5763566431629501</v>
      </c>
      <c r="Q82" s="22">
        <f t="shared" si="35"/>
        <v>6.8361354603834892</v>
      </c>
      <c r="R82" s="22">
        <f t="shared" si="36"/>
        <v>6.8361354603834892</v>
      </c>
      <c r="S82" s="23">
        <f t="shared" si="23"/>
        <v>3.1943396605791938</v>
      </c>
      <c r="T82" s="24">
        <f t="shared" si="37"/>
        <v>-2.0242873305234421</v>
      </c>
      <c r="U82" s="21">
        <f t="shared" si="38"/>
        <v>285796.07811026648</v>
      </c>
      <c r="V82" s="21">
        <f t="shared" si="25"/>
        <v>200057.25467718652</v>
      </c>
      <c r="W82" s="22">
        <f t="shared" si="26"/>
        <v>5.5706318185724015</v>
      </c>
      <c r="X82" s="23">
        <f t="shared" ref="X82:X113" si="41">W82*$B$23/$B$30</f>
        <v>2.6030043224965582</v>
      </c>
      <c r="Y82" s="24">
        <f t="shared" si="39"/>
        <v>-1.398900867799254</v>
      </c>
      <c r="Z82" s="14">
        <f t="shared" si="40"/>
        <v>95.751991108215165</v>
      </c>
      <c r="AJ82">
        <f t="shared" si="8"/>
        <v>0</v>
      </c>
      <c r="AL82">
        <f t="shared" si="6"/>
        <v>104.87133293900476</v>
      </c>
    </row>
    <row r="83" spans="1:38" x14ac:dyDescent="0.25">
      <c r="A83">
        <f t="shared" si="29"/>
        <v>53</v>
      </c>
      <c r="B83">
        <f t="shared" si="7"/>
        <v>0.8833333333333333</v>
      </c>
      <c r="C83" s="8">
        <f t="shared" si="1"/>
        <v>20</v>
      </c>
      <c r="D83" s="10">
        <f t="shared" si="10"/>
        <v>293.14999999999998</v>
      </c>
      <c r="E83" s="3">
        <f t="shared" si="30"/>
        <v>34.355949408677319</v>
      </c>
      <c r="F83" s="3">
        <f t="shared" si="12"/>
        <v>307.50594940867728</v>
      </c>
      <c r="G83" s="14">
        <f t="shared" si="31"/>
        <v>32.293207194286225</v>
      </c>
      <c r="H83" s="3">
        <f t="shared" si="14"/>
        <v>305.44320719428617</v>
      </c>
      <c r="I83" s="3">
        <f t="shared" si="32"/>
        <v>1.2891813202004159</v>
      </c>
      <c r="J83" s="3">
        <f t="shared" si="16"/>
        <v>11.6</v>
      </c>
      <c r="K83" s="3">
        <f t="shared" si="33"/>
        <v>104.37631843679004</v>
      </c>
      <c r="L83" s="3">
        <f t="shared" si="2"/>
        <v>-3.4170056125130066</v>
      </c>
      <c r="M83" s="3">
        <f t="shared" si="3"/>
        <v>-2.89555684865151</v>
      </c>
      <c r="N83" s="20">
        <f t="shared" si="34"/>
        <v>369506.0004445712</v>
      </c>
      <c r="O83" s="21">
        <f t="shared" si="19"/>
        <v>258654.20031119982</v>
      </c>
      <c r="P83" s="22">
        <f t="shared" si="20"/>
        <v>7.717162648007541</v>
      </c>
      <c r="Q83" s="22">
        <f t="shared" si="35"/>
        <v>7.049192962830273</v>
      </c>
      <c r="R83" s="22">
        <f t="shared" si="36"/>
        <v>7.049192962830273</v>
      </c>
      <c r="S83" s="23">
        <f t="shared" si="23"/>
        <v>3.2938956208134185</v>
      </c>
      <c r="T83" s="24">
        <f t="shared" si="37"/>
        <v>-2.2886907462692823</v>
      </c>
      <c r="U83" s="21">
        <f t="shared" si="38"/>
        <v>316413.33454766235</v>
      </c>
      <c r="V83" s="21">
        <f t="shared" si="25"/>
        <v>221489.33418336362</v>
      </c>
      <c r="W83" s="22">
        <f t="shared" si="26"/>
        <v>5.6851791943669445</v>
      </c>
      <c r="X83" s="23">
        <f t="shared" si="41"/>
        <v>2.6565291871860084</v>
      </c>
      <c r="Y83" s="24">
        <f t="shared" si="39"/>
        <v>-1.5806115638421248</v>
      </c>
      <c r="Z83" s="14">
        <f t="shared" si="40"/>
        <v>94.194453665514118</v>
      </c>
      <c r="AJ83">
        <f t="shared" si="8"/>
        <v>0</v>
      </c>
      <c r="AL83">
        <f t="shared" si="6"/>
        <v>104.37631843679004</v>
      </c>
    </row>
    <row r="84" spans="1:38" x14ac:dyDescent="0.25">
      <c r="A84">
        <f t="shared" si="29"/>
        <v>58</v>
      </c>
      <c r="B84">
        <f t="shared" si="7"/>
        <v>0.96666666666666667</v>
      </c>
      <c r="C84" s="8">
        <f t="shared" si="1"/>
        <v>20</v>
      </c>
      <c r="D84" s="10">
        <f t="shared" si="10"/>
        <v>293.14999999999998</v>
      </c>
      <c r="E84" s="3">
        <f t="shared" si="30"/>
        <v>35.598161436760797</v>
      </c>
      <c r="F84" s="3">
        <f t="shared" si="12"/>
        <v>308.74816143676077</v>
      </c>
      <c r="G84" s="14">
        <f t="shared" si="31"/>
        <v>33.461892696616403</v>
      </c>
      <c r="H84" s="3">
        <f t="shared" si="14"/>
        <v>306.61189269661639</v>
      </c>
      <c r="I84" s="3">
        <f t="shared" si="32"/>
        <v>1.2951675399637503</v>
      </c>
      <c r="J84" s="3">
        <f t="shared" si="16"/>
        <v>11.6</v>
      </c>
      <c r="K84" s="3">
        <f t="shared" si="33"/>
        <v>103.89389468776072</v>
      </c>
      <c r="L84" s="3">
        <f t="shared" si="2"/>
        <v>-3.7361339682950079</v>
      </c>
      <c r="M84" s="3">
        <f t="shared" si="3"/>
        <v>-3.1897003209788761</v>
      </c>
      <c r="N84" s="20">
        <f t="shared" si="34"/>
        <v>401479.14169316215</v>
      </c>
      <c r="O84" s="21">
        <f t="shared" si="19"/>
        <v>281035.39918521349</v>
      </c>
      <c r="P84" s="22">
        <f t="shared" si="20"/>
        <v>7.8463188392375134</v>
      </c>
      <c r="Q84" s="22">
        <f t="shared" si="35"/>
        <v>7.2469160363293845</v>
      </c>
      <c r="R84" s="22">
        <f t="shared" si="36"/>
        <v>7.2469160363293845</v>
      </c>
      <c r="S84" s="23">
        <f t="shared" si="23"/>
        <v>3.3862862206120941</v>
      </c>
      <c r="T84" s="24">
        <f t="shared" si="37"/>
        <v>-2.5564802143850041</v>
      </c>
      <c r="U84" s="21">
        <f t="shared" si="38"/>
        <v>346493.98567356827</v>
      </c>
      <c r="V84" s="21">
        <f t="shared" si="25"/>
        <v>242545.78997149778</v>
      </c>
      <c r="W84" s="22">
        <f t="shared" si="26"/>
        <v>5.789383814568251</v>
      </c>
      <c r="X84" s="23">
        <f t="shared" si="41"/>
        <v>2.705221164261892</v>
      </c>
      <c r="Y84" s="24">
        <f t="shared" si="39"/>
        <v>-1.7626020164412093</v>
      </c>
      <c r="Z84" s="14">
        <f t="shared" si="40"/>
        <v>92.64897816766063</v>
      </c>
      <c r="AJ84">
        <f t="shared" si="8"/>
        <v>0</v>
      </c>
      <c r="AL84">
        <f t="shared" si="6"/>
        <v>103.89389468776072</v>
      </c>
    </row>
    <row r="85" spans="1:38" x14ac:dyDescent="0.25">
      <c r="A85">
        <f t="shared" si="29"/>
        <v>63</v>
      </c>
      <c r="B85">
        <f t="shared" si="7"/>
        <v>1.05</v>
      </c>
      <c r="C85" s="8">
        <f t="shared" si="1"/>
        <v>20</v>
      </c>
      <c r="D85" s="10">
        <f t="shared" si="10"/>
        <v>293.14999999999998</v>
      </c>
      <c r="E85" s="3">
        <f t="shared" si="30"/>
        <v>36.819992134757058</v>
      </c>
      <c r="F85" s="3">
        <f t="shared" si="12"/>
        <v>309.96999213475704</v>
      </c>
      <c r="G85" s="14">
        <f t="shared" si="31"/>
        <v>34.610065121451569</v>
      </c>
      <c r="H85" s="3">
        <f t="shared" si="14"/>
        <v>307.76006512145153</v>
      </c>
      <c r="I85" s="3">
        <f t="shared" si="32"/>
        <v>1.3010555420973942</v>
      </c>
      <c r="J85" s="3">
        <f t="shared" si="16"/>
        <v>11.6</v>
      </c>
      <c r="K85" s="3">
        <f t="shared" si="33"/>
        <v>103.42371685614566</v>
      </c>
      <c r="L85" s="3">
        <f t="shared" si="2"/>
        <v>-4.0538065363982083</v>
      </c>
      <c r="M85" s="3">
        <f t="shared" si="3"/>
        <v>-3.4819750019566</v>
      </c>
      <c r="N85" s="20">
        <f t="shared" si="34"/>
        <v>432927.69041569438</v>
      </c>
      <c r="O85" s="21">
        <f t="shared" si="19"/>
        <v>303049.38329098606</v>
      </c>
      <c r="P85" s="22">
        <f t="shared" si="20"/>
        <v>7.96556209409556</v>
      </c>
      <c r="Q85" s="22">
        <f t="shared" si="35"/>
        <v>7.4314008660103088</v>
      </c>
      <c r="R85" s="22">
        <f t="shared" si="36"/>
        <v>7.4314008660103088</v>
      </c>
      <c r="S85" s="23">
        <f t="shared" si="23"/>
        <v>3.4724909501175447</v>
      </c>
      <c r="T85" s="24">
        <f t="shared" si="37"/>
        <v>-2.8269118906992206</v>
      </c>
      <c r="U85" s="21">
        <f t="shared" si="38"/>
        <v>376046.65324323456</v>
      </c>
      <c r="V85" s="21">
        <f t="shared" si="25"/>
        <v>263232.65727026417</v>
      </c>
      <c r="W85" s="22">
        <f t="shared" si="26"/>
        <v>5.8849333428972219</v>
      </c>
      <c r="X85" s="23">
        <f t="shared" si="41"/>
        <v>2.7498688529537927</v>
      </c>
      <c r="Y85" s="24">
        <f t="shared" si="39"/>
        <v>-1.9445069300279421</v>
      </c>
      <c r="Z85" s="14">
        <f t="shared" si="40"/>
        <v>91.116516497063685</v>
      </c>
      <c r="AJ85">
        <f t="shared" si="8"/>
        <v>0</v>
      </c>
      <c r="AL85">
        <f t="shared" si="6"/>
        <v>103.42371685614566</v>
      </c>
    </row>
    <row r="86" spans="1:38" x14ac:dyDescent="0.25">
      <c r="A86">
        <f t="shared" si="29"/>
        <v>68</v>
      </c>
      <c r="B86">
        <f t="shared" si="7"/>
        <v>1.1333333333333333</v>
      </c>
      <c r="C86" s="8">
        <f t="shared" si="1"/>
        <v>20</v>
      </c>
      <c r="D86" s="10">
        <f t="shared" si="10"/>
        <v>293.14999999999998</v>
      </c>
      <c r="E86" s="3">
        <f t="shared" si="30"/>
        <v>38.021613125645167</v>
      </c>
      <c r="F86" s="3">
        <f t="shared" si="12"/>
        <v>311.17161312564514</v>
      </c>
      <c r="G86" s="14">
        <f t="shared" si="31"/>
        <v>35.738042493860576</v>
      </c>
      <c r="H86" s="3">
        <f t="shared" si="14"/>
        <v>308.88804249386055</v>
      </c>
      <c r="I86" s="3">
        <f t="shared" si="32"/>
        <v>1.306846153652484</v>
      </c>
      <c r="J86" s="3">
        <f t="shared" si="16"/>
        <v>11.6</v>
      </c>
      <c r="K86" s="3">
        <f t="shared" si="33"/>
        <v>102.96544824646753</v>
      </c>
      <c r="L86" s="3">
        <f t="shared" si="2"/>
        <v>-4.3699101086735102</v>
      </c>
      <c r="M86" s="3">
        <f t="shared" si="3"/>
        <v>-3.7723120533156775</v>
      </c>
      <c r="N86" s="20">
        <f t="shared" si="34"/>
        <v>463856.06399473001</v>
      </c>
      <c r="O86" s="21">
        <f t="shared" si="19"/>
        <v>324699.24479631096</v>
      </c>
      <c r="P86" s="22">
        <f t="shared" si="20"/>
        <v>8.0762546152814636</v>
      </c>
      <c r="Q86" s="22">
        <f t="shared" si="35"/>
        <v>7.6043129222900019</v>
      </c>
      <c r="R86" s="22">
        <f t="shared" si="36"/>
        <v>7.6043129222900019</v>
      </c>
      <c r="S86" s="23">
        <f t="shared" si="23"/>
        <v>3.553288038233692</v>
      </c>
      <c r="T86" s="24">
        <f t="shared" si="37"/>
        <v>-3.0993415456930649</v>
      </c>
      <c r="U86" s="21">
        <f t="shared" si="38"/>
        <v>405079.52286444546</v>
      </c>
      <c r="V86" s="21">
        <f t="shared" si="25"/>
        <v>283555.66600511182</v>
      </c>
      <c r="W86" s="22">
        <f t="shared" si="26"/>
        <v>5.9731202837568489</v>
      </c>
      <c r="X86" s="23">
        <f t="shared" si="41"/>
        <v>2.7910762053191096</v>
      </c>
      <c r="Y86" s="24">
        <f t="shared" si="39"/>
        <v>-2.1260220746690992</v>
      </c>
      <c r="Z86" s="14">
        <f t="shared" si="40"/>
        <v>89.59786246411619</v>
      </c>
      <c r="AJ86">
        <f t="shared" si="8"/>
        <v>0</v>
      </c>
      <c r="AL86">
        <f t="shared" si="6"/>
        <v>102.96544824646753</v>
      </c>
    </row>
    <row r="87" spans="1:38" x14ac:dyDescent="0.25">
      <c r="A87">
        <f t="shared" si="29"/>
        <v>73</v>
      </c>
      <c r="B87">
        <f t="shared" si="7"/>
        <v>1.2166666666666666</v>
      </c>
      <c r="C87" s="8">
        <f t="shared" si="1"/>
        <v>20</v>
      </c>
      <c r="D87" s="10">
        <f t="shared" si="10"/>
        <v>293.14999999999998</v>
      </c>
      <c r="E87" s="3">
        <f t="shared" si="30"/>
        <v>39.203206500969799</v>
      </c>
      <c r="F87" s="3">
        <f t="shared" si="12"/>
        <v>312.3532065009698</v>
      </c>
      <c r="G87" s="14">
        <f t="shared" si="31"/>
        <v>36.846130519798891</v>
      </c>
      <c r="H87" s="3">
        <f t="shared" si="14"/>
        <v>309.99613051979884</v>
      </c>
      <c r="I87" s="3">
        <f t="shared" si="32"/>
        <v>1.3125402521281735</v>
      </c>
      <c r="J87" s="3">
        <f t="shared" si="16"/>
        <v>11.6</v>
      </c>
      <c r="K87" s="3">
        <f t="shared" si="33"/>
        <v>102.51876068701306</v>
      </c>
      <c r="L87" s="3">
        <f t="shared" si="2"/>
        <v>-4.684336690957192</v>
      </c>
      <c r="M87" s="3">
        <f t="shared" si="3"/>
        <v>-4.0606436223513143</v>
      </c>
      <c r="N87" s="20">
        <f t="shared" si="34"/>
        <v>494268.94926194224</v>
      </c>
      <c r="O87" s="21">
        <f t="shared" si="19"/>
        <v>345988.26448335953</v>
      </c>
      <c r="P87" s="22">
        <f t="shared" si="20"/>
        <v>8.1794861276712076</v>
      </c>
      <c r="Q87" s="22">
        <f t="shared" si="35"/>
        <v>7.7670006823410649</v>
      </c>
      <c r="R87" s="22">
        <f t="shared" si="36"/>
        <v>7.7670006823410649</v>
      </c>
      <c r="S87" s="23">
        <f t="shared" si="23"/>
        <v>3.6293075915666431</v>
      </c>
      <c r="T87" s="24">
        <f t="shared" si="37"/>
        <v>-3.3732062078013536</v>
      </c>
      <c r="U87" s="21">
        <f t="shared" si="38"/>
        <v>433600.46306485473</v>
      </c>
      <c r="V87" s="21">
        <f t="shared" si="25"/>
        <v>303520.32414539828</v>
      </c>
      <c r="W87" s="22">
        <f t="shared" si="26"/>
        <v>6.0549582082606888</v>
      </c>
      <c r="X87" s="23">
        <f t="shared" si="41"/>
        <v>2.8293168354963583</v>
      </c>
      <c r="Y87" s="24">
        <f t="shared" si="39"/>
        <v>-2.3068911695235834</v>
      </c>
      <c r="Z87" s="14">
        <f t="shared" si="40"/>
        <v>88.093682996379599</v>
      </c>
      <c r="AJ87">
        <f t="shared" si="8"/>
        <v>0</v>
      </c>
      <c r="AL87">
        <f t="shared" si="6"/>
        <v>102.51876068701306</v>
      </c>
    </row>
    <row r="88" spans="1:38" x14ac:dyDescent="0.25">
      <c r="A88">
        <f t="shared" si="29"/>
        <v>78</v>
      </c>
      <c r="B88">
        <f t="shared" si="7"/>
        <v>1.3</v>
      </c>
      <c r="C88" s="8">
        <f t="shared" si="1"/>
        <v>20</v>
      </c>
      <c r="D88" s="10">
        <f t="shared" si="10"/>
        <v>293.14999999999998</v>
      </c>
      <c r="E88" s="3">
        <f t="shared" si="30"/>
        <v>40.364963147543357</v>
      </c>
      <c r="F88" s="3">
        <f t="shared" si="12"/>
        <v>313.51496314754331</v>
      </c>
      <c r="G88" s="14">
        <f t="shared" si="31"/>
        <v>37.934625377325716</v>
      </c>
      <c r="H88" s="3">
        <f t="shared" si="14"/>
        <v>311.08462537732566</v>
      </c>
      <c r="I88" s="3">
        <f t="shared" si="32"/>
        <v>1.3181387574080115</v>
      </c>
      <c r="J88" s="3">
        <f t="shared" si="16"/>
        <v>11.6</v>
      </c>
      <c r="K88" s="3">
        <f t="shared" si="33"/>
        <v>102.0833347352587</v>
      </c>
      <c r="L88" s="3">
        <f t="shared" si="2"/>
        <v>-4.9969832609788494</v>
      </c>
      <c r="M88" s="3">
        <f t="shared" si="3"/>
        <v>-4.346903410884229</v>
      </c>
      <c r="N88" s="20">
        <f t="shared" si="34"/>
        <v>524171.25942930882</v>
      </c>
      <c r="O88" s="21">
        <f t="shared" si="19"/>
        <v>366919.88160051615</v>
      </c>
      <c r="P88" s="22">
        <f t="shared" si="20"/>
        <v>8.2761431794352802</v>
      </c>
      <c r="Q88" s="22">
        <f t="shared" si="35"/>
        <v>7.9205736281972081</v>
      </c>
      <c r="R88" s="22">
        <f t="shared" si="36"/>
        <v>7.9205736281972081</v>
      </c>
      <c r="S88" s="23">
        <f t="shared" si="23"/>
        <v>3.7010680408121499</v>
      </c>
      <c r="T88" s="24">
        <f t="shared" si="37"/>
        <v>-3.6480103300721924</v>
      </c>
      <c r="U88" s="21">
        <f t="shared" si="38"/>
        <v>461617.09713477641</v>
      </c>
      <c r="V88" s="21">
        <f t="shared" si="25"/>
        <v>323131.96799434349</v>
      </c>
      <c r="W88" s="22">
        <f t="shared" si="26"/>
        <v>6.1312578338103334</v>
      </c>
      <c r="X88" s="23">
        <f t="shared" si="41"/>
        <v>2.8649695696168287</v>
      </c>
      <c r="Y88" s="24">
        <f t="shared" si="39"/>
        <v>-2.4868963479081696</v>
      </c>
      <c r="Z88" s="14">
        <f t="shared" si="40"/>
        <v>86.60454138541526</v>
      </c>
      <c r="AJ88">
        <f t="shared" si="8"/>
        <v>0</v>
      </c>
      <c r="AL88">
        <f t="shared" si="6"/>
        <v>102.0833347352587</v>
      </c>
    </row>
    <row r="89" spans="1:38" x14ac:dyDescent="0.25">
      <c r="A89">
        <f t="shared" si="29"/>
        <v>83</v>
      </c>
      <c r="B89">
        <f t="shared" si="7"/>
        <v>1.3833333333333333</v>
      </c>
      <c r="C89" s="8">
        <f t="shared" si="1"/>
        <v>20</v>
      </c>
      <c r="D89" s="10">
        <f t="shared" si="10"/>
        <v>293.14999999999998</v>
      </c>
      <c r="E89" s="3">
        <f t="shared" si="30"/>
        <v>41.507081380721274</v>
      </c>
      <c r="F89" s="3">
        <f t="shared" si="12"/>
        <v>314.65708138072125</v>
      </c>
      <c r="G89" s="14">
        <f t="shared" si="31"/>
        <v>39.003815694426471</v>
      </c>
      <c r="H89" s="3">
        <f t="shared" si="14"/>
        <v>312.15381569442644</v>
      </c>
      <c r="I89" s="3">
        <f t="shared" si="32"/>
        <v>1.3236426251736959</v>
      </c>
      <c r="J89" s="3">
        <f t="shared" si="16"/>
        <v>11.6</v>
      </c>
      <c r="K89" s="3">
        <f t="shared" si="33"/>
        <v>101.65885975630489</v>
      </c>
      <c r="L89" s="3">
        <f t="shared" si="2"/>
        <v>-5.3077515721878923</v>
      </c>
      <c r="M89" s="3">
        <f t="shared" si="3"/>
        <v>-4.6310270736867754</v>
      </c>
      <c r="N89" s="20">
        <f t="shared" si="34"/>
        <v>553568.09891115502</v>
      </c>
      <c r="O89" s="21">
        <f t="shared" si="19"/>
        <v>387497.6692378085</v>
      </c>
      <c r="P89" s="22">
        <f t="shared" si="20"/>
        <v>8.3669575473717881</v>
      </c>
      <c r="Q89" s="22">
        <f t="shared" si="35"/>
        <v>8.0659573030476608</v>
      </c>
      <c r="R89" s="22">
        <f t="shared" si="36"/>
        <v>8.0659573030476608</v>
      </c>
      <c r="S89" s="23">
        <f t="shared" si="23"/>
        <v>3.7690018670604521</v>
      </c>
      <c r="T89" s="24">
        <f t="shared" si="37"/>
        <v>-3.9233151261416435</v>
      </c>
      <c r="U89" s="21">
        <f t="shared" si="38"/>
        <v>489136.85403411218</v>
      </c>
      <c r="V89" s="21">
        <f t="shared" si="25"/>
        <v>342395.79782387853</v>
      </c>
      <c r="W89" s="22">
        <f t="shared" si="26"/>
        <v>6.2026786212016027</v>
      </c>
      <c r="X89" s="23">
        <f t="shared" si="41"/>
        <v>2.8983425557251126</v>
      </c>
      <c r="Y89" s="24">
        <f t="shared" si="39"/>
        <v>-2.6658510790183505</v>
      </c>
      <c r="Z89" s="14">
        <f t="shared" si="40"/>
        <v>85.130914905270217</v>
      </c>
      <c r="AJ89">
        <f t="shared" si="8"/>
        <v>0</v>
      </c>
      <c r="AL89">
        <f t="shared" si="6"/>
        <v>101.65885975630489</v>
      </c>
    </row>
    <row r="90" spans="1:38" x14ac:dyDescent="0.25">
      <c r="A90">
        <f t="shared" si="29"/>
        <v>88</v>
      </c>
      <c r="B90">
        <f t="shared" si="7"/>
        <v>1.4666666666666666</v>
      </c>
      <c r="C90" s="8">
        <f t="shared" si="1"/>
        <v>20</v>
      </c>
      <c r="D90" s="10">
        <f t="shared" si="10"/>
        <v>293.14999999999998</v>
      </c>
      <c r="E90" s="3">
        <f t="shared" si="30"/>
        <v>42.629765810025361</v>
      </c>
      <c r="F90" s="3">
        <f t="shared" si="12"/>
        <v>315.77976581002531</v>
      </c>
      <c r="G90" s="14">
        <f t="shared" si="31"/>
        <v>40.053983971016798</v>
      </c>
      <c r="H90" s="3">
        <f t="shared" si="14"/>
        <v>313.20398397101678</v>
      </c>
      <c r="I90" s="3">
        <f t="shared" si="32"/>
        <v>1.3290528414385123</v>
      </c>
      <c r="J90" s="3">
        <f t="shared" si="16"/>
        <v>11.6</v>
      </c>
      <c r="K90" s="3">
        <f t="shared" si="33"/>
        <v>101.24503391028288</v>
      </c>
      <c r="L90" s="3">
        <f t="shared" si="2"/>
        <v>-5.6165479901723883</v>
      </c>
      <c r="M90" s="3">
        <f t="shared" si="3"/>
        <v>-4.9129524989788793</v>
      </c>
      <c r="N90" s="20">
        <f t="shared" si="34"/>
        <v>582464.73412657343</v>
      </c>
      <c r="O90" s="21">
        <f t="shared" si="19"/>
        <v>407725.31388860138</v>
      </c>
      <c r="P90" s="22">
        <f t="shared" si="20"/>
        <v>8.4525409151164492</v>
      </c>
      <c r="Q90" s="22">
        <f t="shared" si="35"/>
        <v>8.2039331426715503</v>
      </c>
      <c r="R90" s="22">
        <f t="shared" si="36"/>
        <v>8.2039331426715503</v>
      </c>
      <c r="S90" s="23">
        <f t="shared" si="23"/>
        <v>3.8334742139392515</v>
      </c>
      <c r="T90" s="24">
        <f t="shared" si="37"/>
        <v>-4.1987301870904705</v>
      </c>
      <c r="U90" s="21">
        <f t="shared" si="38"/>
        <v>516167.00499313622</v>
      </c>
      <c r="V90" s="21">
        <f t="shared" si="25"/>
        <v>361316.90349519532</v>
      </c>
      <c r="W90" s="22">
        <f t="shared" si="26"/>
        <v>6.2697648163360364</v>
      </c>
      <c r="X90" s="23">
        <f t="shared" si="41"/>
        <v>2.9296901050879298</v>
      </c>
      <c r="Y90" s="24">
        <f t="shared" si="39"/>
        <v>-2.8435947869220253</v>
      </c>
      <c r="Z90" s="14">
        <f t="shared" si="40"/>
        <v>83.673208447119109</v>
      </c>
      <c r="AJ90">
        <f t="shared" si="8"/>
        <v>0</v>
      </c>
      <c r="AL90">
        <f t="shared" si="6"/>
        <v>101.24503391028288</v>
      </c>
    </row>
    <row r="91" spans="1:38" x14ac:dyDescent="0.25">
      <c r="A91">
        <f t="shared" si="29"/>
        <v>93</v>
      </c>
      <c r="B91">
        <f t="shared" si="7"/>
        <v>1.55</v>
      </c>
      <c r="C91" s="8">
        <f t="shared" si="1"/>
        <v>20</v>
      </c>
      <c r="D91" s="10">
        <f t="shared" si="10"/>
        <v>293.14999999999998</v>
      </c>
      <c r="E91" s="3">
        <f t="shared" si="30"/>
        <v>43.733226384577229</v>
      </c>
      <c r="F91" s="3">
        <f t="shared" si="12"/>
        <v>316.8832263845772</v>
      </c>
      <c r="G91" s="14">
        <f t="shared" si="31"/>
        <v>41.085407615291246</v>
      </c>
      <c r="H91" s="3">
        <f t="shared" si="14"/>
        <v>314.23540761529125</v>
      </c>
      <c r="I91" s="3">
        <f t="shared" si="32"/>
        <v>1.3343704179472775</v>
      </c>
      <c r="J91" s="3">
        <f t="shared" si="16"/>
        <v>11.6</v>
      </c>
      <c r="K91" s="3">
        <f t="shared" si="33"/>
        <v>100.84156407408952</v>
      </c>
      <c r="L91" s="3">
        <f t="shared" si="2"/>
        <v>-5.9232833524931872</v>
      </c>
      <c r="M91" s="3">
        <f t="shared" si="3"/>
        <v>-5.1926200059378411</v>
      </c>
      <c r="N91" s="20">
        <f t="shared" si="34"/>
        <v>610866.56892995303</v>
      </c>
      <c r="O91" s="21">
        <f t="shared" si="19"/>
        <v>427606.5982509671</v>
      </c>
      <c r="P91" s="22">
        <f t="shared" si="20"/>
        <v>8.5334102691082627</v>
      </c>
      <c r="Q91" s="22">
        <f t="shared" si="35"/>
        <v>8.3351679141039288</v>
      </c>
      <c r="R91" s="22">
        <f t="shared" si="36"/>
        <v>8.3351679141039288</v>
      </c>
      <c r="S91" s="23">
        <f t="shared" si="23"/>
        <v>3.8947966434994723</v>
      </c>
      <c r="T91" s="24">
        <f t="shared" si="37"/>
        <v>-4.4739067783639221</v>
      </c>
      <c r="U91" s="21">
        <f t="shared" si="38"/>
        <v>542714.69018694526</v>
      </c>
      <c r="V91" s="21">
        <f t="shared" si="25"/>
        <v>379900.28313086164</v>
      </c>
      <c r="W91" s="22">
        <f t="shared" si="26"/>
        <v>6.3329712716246247</v>
      </c>
      <c r="X91" s="23">
        <f t="shared" si="41"/>
        <v>2.95922475783187</v>
      </c>
      <c r="Y91" s="24">
        <f t="shared" si="39"/>
        <v>-3.0199886758166907</v>
      </c>
      <c r="Z91" s="14">
        <f t="shared" si="40"/>
        <v>82.231765261477875</v>
      </c>
      <c r="AJ91">
        <f t="shared" si="8"/>
        <v>0</v>
      </c>
      <c r="AL91">
        <f t="shared" si="6"/>
        <v>100.84156407408952</v>
      </c>
    </row>
    <row r="92" spans="1:38" x14ac:dyDescent="0.25">
      <c r="A92">
        <f t="shared" si="29"/>
        <v>98</v>
      </c>
      <c r="B92">
        <f t="shared" si="7"/>
        <v>1.6333333333333333</v>
      </c>
      <c r="C92" s="8">
        <f t="shared" si="1"/>
        <v>20</v>
      </c>
      <c r="D92" s="10">
        <f t="shared" si="10"/>
        <v>293.14999999999998</v>
      </c>
      <c r="E92" s="3">
        <f t="shared" si="30"/>
        <v>44.817677580197291</v>
      </c>
      <c r="F92" s="3">
        <f t="shared" si="12"/>
        <v>317.96767758019729</v>
      </c>
      <c r="G92" s="14">
        <f t="shared" si="31"/>
        <v>42.098359707245095</v>
      </c>
      <c r="H92" s="3">
        <f t="shared" si="14"/>
        <v>315.24835970724507</v>
      </c>
      <c r="I92" s="3">
        <f t="shared" si="32"/>
        <v>1.3395963882589708</v>
      </c>
      <c r="J92" s="3">
        <f t="shared" si="16"/>
        <v>11.6</v>
      </c>
      <c r="K92" s="3">
        <f t="shared" si="33"/>
        <v>100.44816571570725</v>
      </c>
      <c r="L92" s="3">
        <f t="shared" si="2"/>
        <v>-6.2278728454680206</v>
      </c>
      <c r="M92" s="3">
        <f t="shared" si="3"/>
        <v>-5.469972482434045</v>
      </c>
      <c r="N92" s="20">
        <f t="shared" si="34"/>
        <v>638779.12368782202</v>
      </c>
      <c r="O92" s="21">
        <f t="shared" si="19"/>
        <v>447145.38658147538</v>
      </c>
      <c r="P92" s="22">
        <f t="shared" si="20"/>
        <v>8.6100068581572966</v>
      </c>
      <c r="Q92" s="22">
        <f t="shared" si="35"/>
        <v>8.4602358837733753</v>
      </c>
      <c r="R92" s="22">
        <f t="shared" si="36"/>
        <v>8.4602358837733753</v>
      </c>
      <c r="S92" s="23">
        <f t="shared" si="23"/>
        <v>3.9532374947813773</v>
      </c>
      <c r="T92" s="24">
        <f t="shared" si="37"/>
        <v>-4.7485323995020643</v>
      </c>
      <c r="U92" s="21">
        <f t="shared" si="38"/>
        <v>568786.93838765239</v>
      </c>
      <c r="V92" s="21">
        <f t="shared" si="25"/>
        <v>398150.85687135666</v>
      </c>
      <c r="W92" s="22">
        <f t="shared" si="26"/>
        <v>6.3926823557928456</v>
      </c>
      <c r="X92" s="23">
        <f t="shared" si="41"/>
        <v>2.9871261189795661</v>
      </c>
      <c r="Y92" s="24">
        <f t="shared" si="39"/>
        <v>-3.194912433456885</v>
      </c>
      <c r="Z92" s="14">
        <f t="shared" si="40"/>
        <v>80.806875554846243</v>
      </c>
      <c r="AJ92">
        <f t="shared" si="8"/>
        <v>0</v>
      </c>
      <c r="AL92">
        <f t="shared" si="6"/>
        <v>100.44816571570725</v>
      </c>
    </row>
    <row r="93" spans="1:38" x14ac:dyDescent="0.25">
      <c r="A93">
        <f t="shared" si="29"/>
        <v>103</v>
      </c>
      <c r="B93">
        <f t="shared" si="7"/>
        <v>1.7166666666666666</v>
      </c>
      <c r="C93" s="8">
        <f t="shared" si="1"/>
        <v>20</v>
      </c>
      <c r="D93" s="10">
        <f t="shared" si="10"/>
        <v>293.14999999999998</v>
      </c>
      <c r="E93" s="3">
        <f t="shared" si="30"/>
        <v>45.883337699874012</v>
      </c>
      <c r="F93" s="3">
        <f t="shared" si="12"/>
        <v>319.03333769987398</v>
      </c>
      <c r="G93" s="14">
        <f t="shared" si="31"/>
        <v>43.093109565872723</v>
      </c>
      <c r="H93" s="3">
        <f t="shared" si="14"/>
        <v>316.24310956587271</v>
      </c>
      <c r="I93" s="3">
        <f t="shared" si="32"/>
        <v>1.3447318043756928</v>
      </c>
      <c r="J93" s="3">
        <f t="shared" si="16"/>
        <v>11.6</v>
      </c>
      <c r="K93" s="3">
        <f t="shared" si="33"/>
        <v>100.06456273447851</v>
      </c>
      <c r="L93" s="3">
        <f t="shared" si="2"/>
        <v>-6.5302358932699729</v>
      </c>
      <c r="M93" s="3">
        <f t="shared" si="3"/>
        <v>-5.7449554787827797</v>
      </c>
      <c r="N93" s="20">
        <f t="shared" si="34"/>
        <v>666208.01727371197</v>
      </c>
      <c r="O93" s="21">
        <f t="shared" si="19"/>
        <v>466345.61209159833</v>
      </c>
      <c r="P93" s="22">
        <f t="shared" si="20"/>
        <v>8.6827105903652413</v>
      </c>
      <c r="Q93" s="22">
        <f t="shared" si="35"/>
        <v>8.5796357885765175</v>
      </c>
      <c r="R93" s="22">
        <f t="shared" si="36"/>
        <v>8.5796357885765175</v>
      </c>
      <c r="S93" s="23">
        <f t="shared" si="23"/>
        <v>4.0090298139348457</v>
      </c>
      <c r="T93" s="24">
        <f t="shared" si="37"/>
        <v>-5.0223263101102322</v>
      </c>
      <c r="U93" s="21">
        <f t="shared" si="38"/>
        <v>594390.68156343454</v>
      </c>
      <c r="V93" s="21">
        <f t="shared" si="25"/>
        <v>416073.47709440417</v>
      </c>
      <c r="W93" s="22">
        <f t="shared" si="26"/>
        <v>6.4492260708369589</v>
      </c>
      <c r="X93" s="23">
        <f t="shared" si="41"/>
        <v>3.0135474549183607</v>
      </c>
      <c r="Y93" s="24">
        <f t="shared" si="39"/>
        <v>-3.3682615874259114</v>
      </c>
      <c r="Z93" s="14">
        <f t="shared" si="40"/>
        <v>79.398783464889618</v>
      </c>
      <c r="AJ93">
        <f t="shared" si="8"/>
        <v>0</v>
      </c>
      <c r="AL93">
        <f t="shared" si="6"/>
        <v>100.06456273447851</v>
      </c>
    </row>
    <row r="94" spans="1:38" x14ac:dyDescent="0.25">
      <c r="A94">
        <f t="shared" si="29"/>
        <v>108</v>
      </c>
      <c r="B94">
        <f t="shared" si="7"/>
        <v>1.8</v>
      </c>
      <c r="C94" s="8">
        <f t="shared" si="1"/>
        <v>20</v>
      </c>
      <c r="D94" s="10">
        <f t="shared" si="10"/>
        <v>293.14999999999998</v>
      </c>
      <c r="E94" s="3">
        <f t="shared" si="30"/>
        <v>46.930428266220076</v>
      </c>
      <c r="F94" s="3">
        <f t="shared" si="12"/>
        <v>320.08042826622005</v>
      </c>
      <c r="G94" s="14">
        <f t="shared" si="31"/>
        <v>44.069923172961147</v>
      </c>
      <c r="H94" s="3">
        <f t="shared" si="14"/>
        <v>317.2199231729611</v>
      </c>
      <c r="I94" s="3">
        <f t="shared" si="32"/>
        <v>1.3497777338149146</v>
      </c>
      <c r="J94" s="3">
        <f t="shared" si="16"/>
        <v>11.6</v>
      </c>
      <c r="K94" s="3">
        <f t="shared" si="33"/>
        <v>99.690487277256608</v>
      </c>
      <c r="L94" s="3">
        <f t="shared" si="2"/>
        <v>-6.8302960559688577</v>
      </c>
      <c r="M94" s="3">
        <f t="shared" si="3"/>
        <v>-6.0175172684895104</v>
      </c>
      <c r="N94" s="20">
        <f t="shared" si="34"/>
        <v>693158.9514306623</v>
      </c>
      <c r="O94" s="21">
        <f t="shared" si="19"/>
        <v>485211.26600146358</v>
      </c>
      <c r="P94" s="22">
        <f t="shared" si="20"/>
        <v>8.7518511318609811</v>
      </c>
      <c r="Q94" s="22">
        <f t="shared" si="35"/>
        <v>8.6938040204862279</v>
      </c>
      <c r="R94" s="22">
        <f t="shared" si="36"/>
        <v>8.6938040204862279</v>
      </c>
      <c r="S94" s="23">
        <f t="shared" si="23"/>
        <v>4.062377515027201</v>
      </c>
      <c r="T94" s="24">
        <f t="shared" si="37"/>
        <v>-5.295035806923277</v>
      </c>
      <c r="U94" s="21">
        <f t="shared" si="38"/>
        <v>619532.76578650321</v>
      </c>
      <c r="V94" s="21">
        <f t="shared" si="25"/>
        <v>433672.93605055223</v>
      </c>
      <c r="W94" s="22">
        <f t="shared" si="26"/>
        <v>6.5028847713107787</v>
      </c>
      <c r="X94" s="23">
        <f t="shared" si="41"/>
        <v>3.038620702230673</v>
      </c>
      <c r="Y94" s="24">
        <f t="shared" si="39"/>
        <v>-3.5399453557559393</v>
      </c>
      <c r="Z94" s="14">
        <f t="shared" si="40"/>
        <v>78.007692790119023</v>
      </c>
      <c r="AJ94">
        <f t="shared" si="8"/>
        <v>0</v>
      </c>
      <c r="AL94">
        <f t="shared" si="6"/>
        <v>99.690487277256608</v>
      </c>
    </row>
    <row r="95" spans="1:38" x14ac:dyDescent="0.25">
      <c r="A95">
        <f t="shared" si="29"/>
        <v>113</v>
      </c>
      <c r="B95">
        <f t="shared" si="7"/>
        <v>1.8833333333333333</v>
      </c>
      <c r="C95" s="8">
        <f t="shared" si="1"/>
        <v>20</v>
      </c>
      <c r="D95" s="10">
        <f t="shared" si="10"/>
        <v>293.14999999999998</v>
      </c>
      <c r="E95" s="3">
        <f t="shared" si="30"/>
        <v>47.959173489490098</v>
      </c>
      <c r="F95" s="3">
        <f t="shared" si="12"/>
        <v>321.1091734894901</v>
      </c>
      <c r="G95" s="14">
        <f t="shared" si="31"/>
        <v>45.029063490751376</v>
      </c>
      <c r="H95" s="3">
        <f t="shared" si="14"/>
        <v>318.17906349075133</v>
      </c>
      <c r="I95" s="3">
        <f t="shared" si="32"/>
        <v>1.3547352570458528</v>
      </c>
      <c r="J95" s="3">
        <f t="shared" si="16"/>
        <v>11.6</v>
      </c>
      <c r="K95" s="3">
        <f t="shared" si="33"/>
        <v>99.32567953787715</v>
      </c>
      <c r="L95" s="3">
        <f t="shared" si="2"/>
        <v>-7.1279809340372529</v>
      </c>
      <c r="M95" s="3">
        <f t="shared" si="3"/>
        <v>-6.2876088837778861</v>
      </c>
      <c r="N95" s="20">
        <f t="shared" si="34"/>
        <v>719637.69707859552</v>
      </c>
      <c r="O95" s="21">
        <f t="shared" si="19"/>
        <v>503746.38795501681</v>
      </c>
      <c r="P95" s="22">
        <f t="shared" si="20"/>
        <v>8.8177165794953964</v>
      </c>
      <c r="Q95" s="22">
        <f t="shared" si="35"/>
        <v>8.803125005096522</v>
      </c>
      <c r="R95" s="22">
        <f t="shared" si="36"/>
        <v>8.803125005096522</v>
      </c>
      <c r="S95" s="23">
        <f t="shared" si="23"/>
        <v>4.1134602296541933</v>
      </c>
      <c r="T95" s="24">
        <f t="shared" si="37"/>
        <v>-5.5664330930261379</v>
      </c>
      <c r="U95" s="21">
        <f t="shared" si="38"/>
        <v>644219.95940934948</v>
      </c>
      <c r="V95" s="21">
        <f t="shared" si="25"/>
        <v>450953.97158654459</v>
      </c>
      <c r="W95" s="22">
        <f t="shared" si="26"/>
        <v>6.5539034275268513</v>
      </c>
      <c r="X95" s="23">
        <f t="shared" si="41"/>
        <v>3.0624603288625472</v>
      </c>
      <c r="Y95" s="24">
        <f t="shared" si="39"/>
        <v>-3.7098848780359885</v>
      </c>
      <c r="Z95" s="14">
        <f t="shared" si="40"/>
        <v>76.633771748999877</v>
      </c>
      <c r="AJ95">
        <f t="shared" si="8"/>
        <v>0</v>
      </c>
      <c r="AL95">
        <f t="shared" si="6"/>
        <v>99.32567953787715</v>
      </c>
    </row>
    <row r="96" spans="1:38" x14ac:dyDescent="0.25">
      <c r="A96">
        <f t="shared" si="29"/>
        <v>118</v>
      </c>
      <c r="B96">
        <f t="shared" si="7"/>
        <v>1.9666666666666666</v>
      </c>
      <c r="C96" s="8">
        <f t="shared" si="1"/>
        <v>20</v>
      </c>
      <c r="D96" s="10">
        <f t="shared" si="10"/>
        <v>293.14999999999998</v>
      </c>
      <c r="E96" s="3">
        <f t="shared" si="30"/>
        <v>48.969799798360171</v>
      </c>
      <c r="F96" s="3">
        <f t="shared" si="12"/>
        <v>322.11979979836013</v>
      </c>
      <c r="G96" s="14">
        <f t="shared" si="31"/>
        <v>45.970790700150921</v>
      </c>
      <c r="H96" s="3">
        <f t="shared" si="14"/>
        <v>319.12079070015091</v>
      </c>
      <c r="I96" s="3">
        <f t="shared" si="32"/>
        <v>1.3596054652282976</v>
      </c>
      <c r="J96" s="3">
        <f t="shared" si="16"/>
        <v>11.6</v>
      </c>
      <c r="K96" s="3">
        <f t="shared" si="33"/>
        <v>98.969887545579567</v>
      </c>
      <c r="L96" s="3">
        <f t="shared" si="2"/>
        <v>-7.4232220774860114</v>
      </c>
      <c r="M96" s="3">
        <f t="shared" si="3"/>
        <v>-6.5551841315327328</v>
      </c>
      <c r="N96" s="20">
        <f t="shared" si="34"/>
        <v>745650.08223710849</v>
      </c>
      <c r="O96" s="21">
        <f t="shared" si="19"/>
        <v>521955.05756597593</v>
      </c>
      <c r="P96" s="22">
        <f t="shared" si="20"/>
        <v>8.8805603209033812</v>
      </c>
      <c r="Q96" s="22">
        <f t="shared" si="35"/>
        <v>8.9079394686707065</v>
      </c>
      <c r="R96" s="22">
        <f t="shared" si="36"/>
        <v>8.9079394686707065</v>
      </c>
      <c r="S96" s="23">
        <f t="shared" si="23"/>
        <v>4.1624371699061298</v>
      </c>
      <c r="T96" s="24">
        <f t="shared" si="37"/>
        <v>-5.8363126198949802</v>
      </c>
      <c r="U96" s="21">
        <f t="shared" si="38"/>
        <v>668458.95919606683</v>
      </c>
      <c r="V96" s="21">
        <f t="shared" si="25"/>
        <v>467921.27143724676</v>
      </c>
      <c r="W96" s="22">
        <f t="shared" si="26"/>
        <v>6.6024960821507257</v>
      </c>
      <c r="X96" s="23">
        <f t="shared" si="41"/>
        <v>3.0851663511140663</v>
      </c>
      <c r="Y96" s="24">
        <f t="shared" si="39"/>
        <v>-3.8780117436686967</v>
      </c>
      <c r="Z96" s="14">
        <f t="shared" si="40"/>
        <v>75.277156972997147</v>
      </c>
      <c r="AJ96">
        <f t="shared" si="8"/>
        <v>0</v>
      </c>
      <c r="AL96">
        <f t="shared" si="6"/>
        <v>98.969887545579567</v>
      </c>
    </row>
    <row r="97" spans="1:38" x14ac:dyDescent="0.25">
      <c r="A97">
        <f t="shared" si="29"/>
        <v>123</v>
      </c>
      <c r="B97">
        <f t="shared" si="7"/>
        <v>2.0499999999999998</v>
      </c>
      <c r="C97" s="8">
        <f t="shared" si="1"/>
        <v>20</v>
      </c>
      <c r="D97" s="10">
        <f t="shared" si="10"/>
        <v>293.14999999999998</v>
      </c>
      <c r="E97" s="3">
        <f t="shared" si="30"/>
        <v>49.962535423366724</v>
      </c>
      <c r="F97" s="3">
        <f t="shared" si="12"/>
        <v>323.11253542336669</v>
      </c>
      <c r="G97" s="14">
        <f t="shared" si="31"/>
        <v>46.89536237888457</v>
      </c>
      <c r="H97" s="3">
        <f t="shared" si="14"/>
        <v>320.04536237888453</v>
      </c>
      <c r="I97" s="3">
        <f t="shared" si="32"/>
        <v>1.3643894582052041</v>
      </c>
      <c r="J97" s="3">
        <f t="shared" si="16"/>
        <v>11.6</v>
      </c>
      <c r="K97" s="3">
        <f t="shared" si="33"/>
        <v>98.622866946661929</v>
      </c>
      <c r="L97" s="3">
        <f t="shared" si="2"/>
        <v>-7.7159548982643527</v>
      </c>
      <c r="M97" s="3">
        <f t="shared" si="3"/>
        <v>-6.8201995938063815</v>
      </c>
      <c r="N97" s="20">
        <f t="shared" si="34"/>
        <v>771201.98130365799</v>
      </c>
      <c r="O97" s="21">
        <f t="shared" si="19"/>
        <v>539841.38691256056</v>
      </c>
      <c r="P97" s="22">
        <f t="shared" si="20"/>
        <v>8.9406065210032253</v>
      </c>
      <c r="Q97" s="22">
        <f t="shared" si="35"/>
        <v>9.0085510942949565</v>
      </c>
      <c r="R97" s="22">
        <f t="shared" si="36"/>
        <v>9.0085510942949565</v>
      </c>
      <c r="S97" s="23">
        <f t="shared" si="23"/>
        <v>4.2094502386069159</v>
      </c>
      <c r="T97" s="24">
        <f t="shared" si="37"/>
        <v>-6.1044888113385065</v>
      </c>
      <c r="U97" s="21">
        <f t="shared" si="38"/>
        <v>692256.39490775135</v>
      </c>
      <c r="V97" s="21">
        <f t="shared" si="25"/>
        <v>484579.47643542592</v>
      </c>
      <c r="W97" s="22">
        <f t="shared" si="26"/>
        <v>6.6488509570031642</v>
      </c>
      <c r="X97" s="23">
        <f t="shared" si="41"/>
        <v>3.1068267199087511</v>
      </c>
      <c r="Y97" s="24">
        <f t="shared" si="39"/>
        <v>-4.0442667552488034</v>
      </c>
      <c r="Z97" s="14">
        <f t="shared" si="40"/>
        <v>73.937956888003882</v>
      </c>
      <c r="AJ97">
        <f t="shared" si="8"/>
        <v>0</v>
      </c>
      <c r="AL97">
        <f t="shared" si="6"/>
        <v>98.622866946661929</v>
      </c>
    </row>
    <row r="98" spans="1:38" x14ac:dyDescent="0.25">
      <c r="A98">
        <f t="shared" si="29"/>
        <v>128</v>
      </c>
      <c r="B98">
        <f t="shared" si="7"/>
        <v>2.1333333333333333</v>
      </c>
      <c r="C98" s="8">
        <f t="shared" si="1"/>
        <v>20</v>
      </c>
      <c r="D98" s="10">
        <f t="shared" si="10"/>
        <v>293.14999999999998</v>
      </c>
      <c r="E98" s="3">
        <f t="shared" si="30"/>
        <v>50.937610024938756</v>
      </c>
      <c r="F98" s="3">
        <f t="shared" si="12"/>
        <v>324.08761002493873</v>
      </c>
      <c r="G98" s="14">
        <f t="shared" si="31"/>
        <v>47.803033633859833</v>
      </c>
      <c r="H98" s="3">
        <f t="shared" si="14"/>
        <v>320.95303363385983</v>
      </c>
      <c r="I98" s="3">
        <f t="shared" si="32"/>
        <v>1.3690883427101799</v>
      </c>
      <c r="J98" s="3">
        <f t="shared" si="16"/>
        <v>11.6</v>
      </c>
      <c r="K98" s="3">
        <f t="shared" si="33"/>
        <v>98.284380782639388</v>
      </c>
      <c r="L98" s="3">
        <f t="shared" si="2"/>
        <v>-8.006118584908041</v>
      </c>
      <c r="M98" s="3">
        <f t="shared" si="3"/>
        <v>-7.0826146159958601</v>
      </c>
      <c r="N98" s="20">
        <f t="shared" si="34"/>
        <v>796299.30547952803</v>
      </c>
      <c r="O98" s="21">
        <f t="shared" si="19"/>
        <v>557409.51383566961</v>
      </c>
      <c r="P98" s="22">
        <f t="shared" si="20"/>
        <v>8.998054554242028</v>
      </c>
      <c r="Q98" s="22">
        <f t="shared" si="35"/>
        <v>9.1052319335968068</v>
      </c>
      <c r="R98" s="22">
        <f t="shared" si="36"/>
        <v>9.1052319335968068</v>
      </c>
      <c r="S98" s="23">
        <f t="shared" si="23"/>
        <v>4.2546265580625082</v>
      </c>
      <c r="T98" s="24">
        <f t="shared" si="37"/>
        <v>-6.3707940991461296</v>
      </c>
      <c r="U98" s="21">
        <f t="shared" si="38"/>
        <v>715618.83270944003</v>
      </c>
      <c r="V98" s="21">
        <f t="shared" si="25"/>
        <v>500933.18289660796</v>
      </c>
      <c r="W98" s="22">
        <f t="shared" si="26"/>
        <v>6.693134537058075</v>
      </c>
      <c r="X98" s="23">
        <f t="shared" si="41"/>
        <v>3.1275192291344096</v>
      </c>
      <c r="Y98" s="24">
        <f t="shared" si="39"/>
        <v>-4.2085988801993013</v>
      </c>
      <c r="Z98" s="14">
        <f t="shared" si="40"/>
        <v>72.616254602390057</v>
      </c>
      <c r="AJ98">
        <f t="shared" si="8"/>
        <v>0</v>
      </c>
      <c r="AL98">
        <f t="shared" si="6"/>
        <v>98.284380782639388</v>
      </c>
    </row>
    <row r="99" spans="1:38" x14ac:dyDescent="0.25">
      <c r="A99">
        <f t="shared" si="29"/>
        <v>133</v>
      </c>
      <c r="B99">
        <f t="shared" si="7"/>
        <v>2.2166666666666668</v>
      </c>
      <c r="C99" s="8">
        <f t="shared" si="1"/>
        <v>20</v>
      </c>
      <c r="D99" s="10">
        <f t="shared" si="10"/>
        <v>293.14999999999998</v>
      </c>
      <c r="E99" s="3">
        <f t="shared" si="30"/>
        <v>51.895254359516883</v>
      </c>
      <c r="F99" s="3">
        <f t="shared" si="12"/>
        <v>325.04525435951689</v>
      </c>
      <c r="G99" s="14">
        <f t="shared" si="31"/>
        <v>48.694057198388762</v>
      </c>
      <c r="H99" s="3">
        <f t="shared" si="14"/>
        <v>321.84405719838873</v>
      </c>
      <c r="I99" s="3">
        <f t="shared" si="32"/>
        <v>1.3737032307585118</v>
      </c>
      <c r="J99" s="3">
        <f t="shared" si="16"/>
        <v>11.6</v>
      </c>
      <c r="K99" s="3">
        <f t="shared" si="33"/>
        <v>97.954199267406977</v>
      </c>
      <c r="L99" s="3">
        <f t="shared" si="2"/>
        <v>-8.293656018681844</v>
      </c>
      <c r="M99" s="3">
        <f t="shared" si="3"/>
        <v>-7.3423912850581203</v>
      </c>
      <c r="N99" s="20">
        <f t="shared" si="34"/>
        <v>820947.9941761099</v>
      </c>
      <c r="O99" s="21">
        <f t="shared" si="19"/>
        <v>574663.59592327685</v>
      </c>
      <c r="P99" s="22">
        <f t="shared" si="20"/>
        <v>9.0530826181740203</v>
      </c>
      <c r="Q99" s="22">
        <f t="shared" si="35"/>
        <v>9.1982268461088168</v>
      </c>
      <c r="R99" s="22">
        <f t="shared" si="36"/>
        <v>9.1982268461088168</v>
      </c>
      <c r="S99" s="23">
        <f t="shared" si="23"/>
        <v>4.2980805444544838</v>
      </c>
      <c r="T99" s="24">
        <f t="shared" si="37"/>
        <v>-6.6350772155964224</v>
      </c>
      <c r="U99" s="21">
        <f t="shared" si="38"/>
        <v>738552.77767249104</v>
      </c>
      <c r="V99" s="21">
        <f t="shared" si="25"/>
        <v>516986.9443707437</v>
      </c>
      <c r="W99" s="22">
        <f t="shared" si="26"/>
        <v>6.7354948694350192</v>
      </c>
      <c r="X99" s="23">
        <f t="shared" si="41"/>
        <v>3.1473130571723633</v>
      </c>
      <c r="Y99" s="24">
        <f t="shared" si="39"/>
        <v>-4.3709643547729966</v>
      </c>
      <c r="Z99" s="14">
        <f t="shared" si="40"/>
        <v>71.312110393297601</v>
      </c>
      <c r="AJ99">
        <f t="shared" si="8"/>
        <v>0</v>
      </c>
      <c r="AL99">
        <f t="shared" si="6"/>
        <v>97.954199267406977</v>
      </c>
    </row>
    <row r="100" spans="1:38" x14ac:dyDescent="0.25">
      <c r="A100">
        <f t="shared" si="29"/>
        <v>138</v>
      </c>
      <c r="B100">
        <f t="shared" si="7"/>
        <v>2.2999999999999998</v>
      </c>
      <c r="C100" s="8">
        <f t="shared" si="1"/>
        <v>20</v>
      </c>
      <c r="D100" s="10">
        <f t="shared" si="10"/>
        <v>293.14999999999998</v>
      </c>
      <c r="E100" s="3">
        <f t="shared" si="30"/>
        <v>52.835699978461044</v>
      </c>
      <c r="F100" s="3">
        <f t="shared" si="12"/>
        <v>325.98569997846101</v>
      </c>
      <c r="G100" s="14">
        <f t="shared" si="31"/>
        <v>49.568683502287328</v>
      </c>
      <c r="H100" s="3">
        <f t="shared" si="14"/>
        <v>322.71868350228732</v>
      </c>
      <c r="I100" s="3">
        <f t="shared" si="32"/>
        <v>1.3782352381962037</v>
      </c>
      <c r="J100" s="3">
        <f t="shared" si="16"/>
        <v>11.6</v>
      </c>
      <c r="K100" s="3">
        <f t="shared" si="33"/>
        <v>97.632099565316892</v>
      </c>
      <c r="L100" s="3">
        <f t="shared" si="2"/>
        <v>-8.5785136906605306</v>
      </c>
      <c r="M100" s="3">
        <f t="shared" si="3"/>
        <v>-7.5994943995962618</v>
      </c>
      <c r="N100" s="20">
        <f t="shared" si="34"/>
        <v>845154.00726512459</v>
      </c>
      <c r="O100" s="21">
        <f t="shared" si="19"/>
        <v>591607.8050855872</v>
      </c>
      <c r="P100" s="22">
        <f t="shared" si="20"/>
        <v>9.1058507044914041</v>
      </c>
      <c r="Q100" s="22">
        <f t="shared" si="35"/>
        <v>9.2877571709079483</v>
      </c>
      <c r="R100" s="22">
        <f t="shared" si="36"/>
        <v>9.2877571709079483</v>
      </c>
      <c r="S100" s="23">
        <f t="shared" si="23"/>
        <v>4.3399156234969869</v>
      </c>
      <c r="T100" s="24">
        <f t="shared" si="37"/>
        <v>-6.8972016994971659</v>
      </c>
      <c r="U100" s="21">
        <f t="shared" si="38"/>
        <v>761064.67557886255</v>
      </c>
      <c r="V100" s="21">
        <f t="shared" si="25"/>
        <v>532745.27290520375</v>
      </c>
      <c r="W100" s="22">
        <f t="shared" si="26"/>
        <v>6.7760642528332768</v>
      </c>
      <c r="X100" s="23">
        <f t="shared" si="41"/>
        <v>3.1662700235966401</v>
      </c>
      <c r="Y100" s="24">
        <f t="shared" si="39"/>
        <v>-4.5313259125886294</v>
      </c>
      <c r="Z100" s="14">
        <f t="shared" si="40"/>
        <v>70.025563862974309</v>
      </c>
      <c r="AJ100">
        <f t="shared" si="8"/>
        <v>0</v>
      </c>
      <c r="AL100">
        <f t="shared" si="6"/>
        <v>97.632099565316892</v>
      </c>
    </row>
    <row r="101" spans="1:38" x14ac:dyDescent="0.25">
      <c r="A101">
        <f t="shared" si="29"/>
        <v>143</v>
      </c>
      <c r="B101">
        <f t="shared" si="7"/>
        <v>2.3833333333333333</v>
      </c>
      <c r="C101" s="8">
        <f t="shared" si="1"/>
        <v>20</v>
      </c>
      <c r="D101" s="10">
        <f t="shared" si="10"/>
        <v>293.14999999999998</v>
      </c>
      <c r="E101" s="3">
        <f t="shared" si="30"/>
        <v>53.759178955395349</v>
      </c>
      <c r="F101" s="3">
        <f t="shared" si="12"/>
        <v>326.9091789553953</v>
      </c>
      <c r="G101" s="14">
        <f t="shared" si="31"/>
        <v>50.427160720960927</v>
      </c>
      <c r="H101" s="3">
        <f t="shared" si="14"/>
        <v>323.57716072096093</v>
      </c>
      <c r="I101" s="3">
        <f t="shared" si="32"/>
        <v>1.3826854833860502</v>
      </c>
      <c r="J101" s="3">
        <f t="shared" si="16"/>
        <v>11.6</v>
      </c>
      <c r="K101" s="3">
        <f t="shared" si="33"/>
        <v>97.317865571624296</v>
      </c>
      <c r="L101" s="3">
        <f t="shared" si="2"/>
        <v>-8.860641619345401</v>
      </c>
      <c r="M101" s="3">
        <f t="shared" si="3"/>
        <v>-7.8538914332571546</v>
      </c>
      <c r="N101" s="20">
        <f t="shared" si="34"/>
        <v>868923.31806078576</v>
      </c>
      <c r="O101" s="21">
        <f t="shared" si="19"/>
        <v>608246.32264254999</v>
      </c>
      <c r="P101" s="22">
        <f t="shared" si="20"/>
        <v>9.1565030607687987</v>
      </c>
      <c r="Q101" s="22">
        <f t="shared" si="35"/>
        <v>9.3740237862631499</v>
      </c>
      <c r="R101" s="22">
        <f t="shared" si="36"/>
        <v>9.3740237862631499</v>
      </c>
      <c r="S101" s="23">
        <f t="shared" si="23"/>
        <v>4.380225660126599</v>
      </c>
      <c r="T101" s="24">
        <f t="shared" si="37"/>
        <v>-7.1570445811810641</v>
      </c>
      <c r="U101" s="21">
        <f t="shared" si="38"/>
        <v>783160.91418451851</v>
      </c>
      <c r="V101" s="21">
        <f t="shared" si="25"/>
        <v>548212.63992916292</v>
      </c>
      <c r="W101" s="22">
        <f t="shared" si="26"/>
        <v>6.8149614485656285</v>
      </c>
      <c r="X101" s="23">
        <f t="shared" si="41"/>
        <v>3.1844456223297573</v>
      </c>
      <c r="Y101" s="24">
        <f t="shared" si="39"/>
        <v>-4.6896521158769371</v>
      </c>
      <c r="Z101" s="14">
        <f t="shared" si="40"/>
        <v>68.756635821963727</v>
      </c>
      <c r="AJ101">
        <f t="shared" si="8"/>
        <v>0</v>
      </c>
      <c r="AL101">
        <f t="shared" si="6"/>
        <v>97.317865571624296</v>
      </c>
    </row>
    <row r="102" spans="1:38" x14ac:dyDescent="0.25">
      <c r="A102">
        <f t="shared" si="29"/>
        <v>148</v>
      </c>
      <c r="B102">
        <f t="shared" si="7"/>
        <v>2.4666666666666668</v>
      </c>
      <c r="C102" s="8">
        <f t="shared" si="1"/>
        <v>20</v>
      </c>
      <c r="D102" s="10">
        <f t="shared" si="10"/>
        <v>293.14999999999998</v>
      </c>
      <c r="E102" s="3">
        <f t="shared" si="30"/>
        <v>54.665923638387959</v>
      </c>
      <c r="F102" s="3">
        <f t="shared" si="12"/>
        <v>327.81592363838791</v>
      </c>
      <c r="G102" s="14">
        <f t="shared" si="31"/>
        <v>51.269734808170547</v>
      </c>
      <c r="H102" s="3">
        <f t="shared" si="14"/>
        <v>324.41973480817052</v>
      </c>
      <c r="I102" s="3">
        <f t="shared" si="32"/>
        <v>1.3870550860133917</v>
      </c>
      <c r="J102" s="3">
        <f t="shared" si="16"/>
        <v>11.6</v>
      </c>
      <c r="K102" s="3">
        <f t="shared" si="33"/>
        <v>97.011287696400018</v>
      </c>
      <c r="L102" s="3">
        <f t="shared" si="2"/>
        <v>-9.1399932685298815</v>
      </c>
      <c r="M102" s="3">
        <f t="shared" si="3"/>
        <v>-8.1055524925910003</v>
      </c>
      <c r="N102" s="20">
        <f t="shared" si="34"/>
        <v>892261.9069411885</v>
      </c>
      <c r="O102" s="21">
        <f t="shared" si="19"/>
        <v>624583.33485883195</v>
      </c>
      <c r="P102" s="22">
        <f t="shared" si="20"/>
        <v>9.2051702448789285</v>
      </c>
      <c r="Q102" s="22">
        <f t="shared" si="35"/>
        <v>9.4572096771062668</v>
      </c>
      <c r="R102" s="22">
        <f t="shared" si="36"/>
        <v>9.4572096771062668</v>
      </c>
      <c r="S102" s="23">
        <f t="shared" si="23"/>
        <v>4.4190961582114738</v>
      </c>
      <c r="T102" s="24">
        <f t="shared" si="37"/>
        <v>-7.4144952186086233</v>
      </c>
      <c r="U102" s="21">
        <f t="shared" si="38"/>
        <v>804847.82406279363</v>
      </c>
      <c r="V102" s="21">
        <f t="shared" si="25"/>
        <v>563393.47684395546</v>
      </c>
      <c r="W102" s="22">
        <f t="shared" si="26"/>
        <v>6.8522935124303963</v>
      </c>
      <c r="X102" s="23">
        <f t="shared" si="41"/>
        <v>3.201889877626567</v>
      </c>
      <c r="Y102" s="24">
        <f t="shared" si="39"/>
        <v>-4.8459167721440624</v>
      </c>
      <c r="Z102" s="14">
        <f t="shared" si="40"/>
        <v>67.505329944526451</v>
      </c>
      <c r="AJ102">
        <f t="shared" si="8"/>
        <v>0</v>
      </c>
      <c r="AL102">
        <f t="shared" si="6"/>
        <v>97.011287696400018</v>
      </c>
    </row>
    <row r="103" spans="1:38" x14ac:dyDescent="0.25">
      <c r="A103">
        <f t="shared" si="29"/>
        <v>153</v>
      </c>
      <c r="B103">
        <f t="shared" si="7"/>
        <v>2.5499999999999998</v>
      </c>
      <c r="C103" s="8">
        <f t="shared" si="1"/>
        <v>20</v>
      </c>
      <c r="D103" s="10">
        <f t="shared" si="10"/>
        <v>293.14999999999998</v>
      </c>
      <c r="E103" s="3">
        <f t="shared" si="30"/>
        <v>55.556166423962239</v>
      </c>
      <c r="F103" s="3">
        <f t="shared" si="12"/>
        <v>328.7061664239622</v>
      </c>
      <c r="G103" s="14">
        <f t="shared" si="31"/>
        <v>52.09664951611893</v>
      </c>
      <c r="H103" s="3">
        <f t="shared" si="14"/>
        <v>325.24664951611891</v>
      </c>
      <c r="I103" s="3">
        <f t="shared" si="32"/>
        <v>1.3913451659970741</v>
      </c>
      <c r="J103" s="3">
        <f t="shared" si="16"/>
        <v>11.6</v>
      </c>
      <c r="K103" s="3">
        <f t="shared" si="33"/>
        <v>96.712162652730967</v>
      </c>
      <c r="L103" s="3">
        <f t="shared" si="2"/>
        <v>-9.4165254652190598</v>
      </c>
      <c r="M103" s="3">
        <f t="shared" si="3"/>
        <v>-8.3544502703041488</v>
      </c>
      <c r="N103" s="20">
        <f t="shared" si="34"/>
        <v>915175.75553161022</v>
      </c>
      <c r="O103" s="21">
        <f t="shared" si="19"/>
        <v>640623.02887212706</v>
      </c>
      <c r="P103" s="22">
        <f t="shared" si="20"/>
        <v>9.2519708508899932</v>
      </c>
      <c r="Q103" s="22">
        <f t="shared" si="35"/>
        <v>9.5374821034380286</v>
      </c>
      <c r="R103" s="22">
        <f t="shared" si="36"/>
        <v>9.5374821034380286</v>
      </c>
      <c r="S103" s="23">
        <f t="shared" si="23"/>
        <v>4.4566052737883153</v>
      </c>
      <c r="T103" s="24">
        <f t="shared" si="37"/>
        <v>-7.6694542619550967</v>
      </c>
      <c r="U103" s="21">
        <f t="shared" si="38"/>
        <v>826131.67912138766</v>
      </c>
      <c r="V103" s="21">
        <f t="shared" si="25"/>
        <v>578292.17538497131</v>
      </c>
      <c r="W103" s="22">
        <f t="shared" si="26"/>
        <v>6.8881573233463209</v>
      </c>
      <c r="X103" s="23">
        <f t="shared" si="41"/>
        <v>3.2186480583636445</v>
      </c>
      <c r="Y103" s="24">
        <f t="shared" si="39"/>
        <v>-5.0000984224196747</v>
      </c>
      <c r="Z103" s="14">
        <f t="shared" si="40"/>
        <v>66.271634232833009</v>
      </c>
      <c r="AJ103">
        <f t="shared" si="8"/>
        <v>0</v>
      </c>
      <c r="AL103">
        <f t="shared" si="6"/>
        <v>96.712162652730967</v>
      </c>
    </row>
    <row r="104" spans="1:38" x14ac:dyDescent="0.25">
      <c r="A104">
        <f t="shared" si="29"/>
        <v>158</v>
      </c>
      <c r="B104">
        <f t="shared" si="7"/>
        <v>2.6333333333333333</v>
      </c>
      <c r="C104" s="8">
        <f t="shared" si="1"/>
        <v>20</v>
      </c>
      <c r="D104" s="10">
        <f t="shared" si="10"/>
        <v>293.14999999999998</v>
      </c>
      <c r="E104" s="3">
        <f t="shared" si="30"/>
        <v>56.43013955041728</v>
      </c>
      <c r="F104" s="3">
        <f t="shared" si="12"/>
        <v>329.58013955041724</v>
      </c>
      <c r="G104" s="14">
        <f t="shared" si="31"/>
        <v>52.908146405700485</v>
      </c>
      <c r="H104" s="3">
        <f t="shared" si="14"/>
        <v>326.05814640570048</v>
      </c>
      <c r="I104" s="3">
        <f t="shared" si="32"/>
        <v>1.3955568424934608</v>
      </c>
      <c r="J104" s="3">
        <f t="shared" si="16"/>
        <v>11.6</v>
      </c>
      <c r="K104" s="3">
        <f t="shared" si="33"/>
        <v>96.420293249811152</v>
      </c>
      <c r="L104" s="3">
        <f t="shared" si="2"/>
        <v>-9.690198317478286</v>
      </c>
      <c r="M104" s="3">
        <f t="shared" si="3"/>
        <v>-8.6005599946704834</v>
      </c>
      <c r="N104" s="20">
        <f t="shared" si="34"/>
        <v>937670.84138481354</v>
      </c>
      <c r="O104" s="21">
        <f t="shared" si="19"/>
        <v>656369.58896936942</v>
      </c>
      <c r="P104" s="22">
        <f t="shared" si="20"/>
        <v>9.2970129679437505</v>
      </c>
      <c r="Q104" s="22">
        <f t="shared" si="35"/>
        <v>9.6149944427050826</v>
      </c>
      <c r="R104" s="22">
        <f t="shared" si="36"/>
        <v>9.6149944427050826</v>
      </c>
      <c r="S104" s="23">
        <f t="shared" si="23"/>
        <v>4.4928246759549202</v>
      </c>
      <c r="T104" s="24">
        <f t="shared" si="37"/>
        <v>-7.9218327281568479</v>
      </c>
      <c r="U104" s="21">
        <f t="shared" si="38"/>
        <v>847018.6968661875</v>
      </c>
      <c r="V104" s="21">
        <f t="shared" si="25"/>
        <v>592913.08780633123</v>
      </c>
      <c r="W104" s="22">
        <f t="shared" si="26"/>
        <v>6.922640867435927</v>
      </c>
      <c r="X104" s="23">
        <f t="shared" si="41"/>
        <v>3.2347612780564239</v>
      </c>
      <c r="Y104" s="24">
        <f t="shared" si="39"/>
        <v>-5.1521798899273463</v>
      </c>
      <c r="Z104" s="14">
        <f t="shared" si="40"/>
        <v>65.055522319578188</v>
      </c>
      <c r="AJ104">
        <f t="shared" si="8"/>
        <v>0</v>
      </c>
      <c r="AL104">
        <f t="shared" si="6"/>
        <v>96.420293249811152</v>
      </c>
    </row>
    <row r="105" spans="1:38" x14ac:dyDescent="0.25">
      <c r="A105">
        <f t="shared" si="29"/>
        <v>163</v>
      </c>
      <c r="B105">
        <f t="shared" si="7"/>
        <v>2.7166666666666668</v>
      </c>
      <c r="C105" s="8">
        <f t="shared" si="1"/>
        <v>20</v>
      </c>
      <c r="D105" s="10">
        <f t="shared" si="10"/>
        <v>293.14999999999998</v>
      </c>
      <c r="E105" s="3">
        <f t="shared" si="30"/>
        <v>57.288074908326998</v>
      </c>
      <c r="F105" s="3">
        <f t="shared" si="12"/>
        <v>330.438074908327</v>
      </c>
      <c r="G105" s="14">
        <f t="shared" si="31"/>
        <v>53.704464849151599</v>
      </c>
      <c r="H105" s="3">
        <f t="shared" si="14"/>
        <v>326.85446484915155</v>
      </c>
      <c r="I105" s="3">
        <f t="shared" si="32"/>
        <v>1.3996912329832276</v>
      </c>
      <c r="J105" s="3">
        <f t="shared" si="16"/>
        <v>11.6</v>
      </c>
      <c r="K105" s="3">
        <f t="shared" si="33"/>
        <v>96.135488191353431</v>
      </c>
      <c r="L105" s="3">
        <f t="shared" si="2"/>
        <v>-9.9609751321409554</v>
      </c>
      <c r="M105" s="3">
        <f t="shared" si="3"/>
        <v>-8.843859375738365</v>
      </c>
      <c r="N105" s="20">
        <f t="shared" si="34"/>
        <v>959753.13310350594</v>
      </c>
      <c r="O105" s="21">
        <f t="shared" si="19"/>
        <v>671827.19317245414</v>
      </c>
      <c r="P105" s="22">
        <f t="shared" si="20"/>
        <v>9.3403954205291608</v>
      </c>
      <c r="Q105" s="22">
        <f t="shared" si="35"/>
        <v>9.6898877639333421</v>
      </c>
      <c r="R105" s="22">
        <f t="shared" si="36"/>
        <v>9.6898877639333421</v>
      </c>
      <c r="S105" s="23">
        <f t="shared" si="23"/>
        <v>4.5278202824197615</v>
      </c>
      <c r="T105" s="24">
        <f t="shared" si="37"/>
        <v>-8.171551170135821</v>
      </c>
      <c r="U105" s="21">
        <f t="shared" si="38"/>
        <v>867515.03846948221</v>
      </c>
      <c r="V105" s="21">
        <f t="shared" si="25"/>
        <v>607260.52692863753</v>
      </c>
      <c r="W105" s="22">
        <f t="shared" si="26"/>
        <v>6.9558243233502806</v>
      </c>
      <c r="X105" s="23">
        <f t="shared" si="41"/>
        <v>3.2502670020018583</v>
      </c>
      <c r="Y105" s="24">
        <f t="shared" si="39"/>
        <v>-5.3021478800955224</v>
      </c>
      <c r="Z105" s="14">
        <f t="shared" si="40"/>
        <v>63.856954633242772</v>
      </c>
      <c r="AJ105">
        <f t="shared" si="8"/>
        <v>0</v>
      </c>
      <c r="AL105">
        <f t="shared" si="6"/>
        <v>96.135488191353431</v>
      </c>
    </row>
    <row r="106" spans="1:38" x14ac:dyDescent="0.25">
      <c r="A106">
        <f t="shared" si="29"/>
        <v>168</v>
      </c>
      <c r="B106">
        <f t="shared" si="7"/>
        <v>2.8</v>
      </c>
      <c r="C106" s="8">
        <f t="shared" si="1"/>
        <v>20</v>
      </c>
      <c r="D106" s="10">
        <f t="shared" si="10"/>
        <v>293.14999999999998</v>
      </c>
      <c r="E106" s="3">
        <f t="shared" si="30"/>
        <v>58.130203866406369</v>
      </c>
      <c r="F106" s="3">
        <f t="shared" si="12"/>
        <v>331.28020386640634</v>
      </c>
      <c r="G106" s="14">
        <f t="shared" si="31"/>
        <v>54.485842026873513</v>
      </c>
      <c r="H106" s="3">
        <f t="shared" si="14"/>
        <v>327.63584202687349</v>
      </c>
      <c r="I106" s="3">
        <f t="shared" si="32"/>
        <v>1.4037494524322123</v>
      </c>
      <c r="J106" s="3">
        <f t="shared" si="16"/>
        <v>11.6</v>
      </c>
      <c r="K106" s="3">
        <f t="shared" si="33"/>
        <v>95.857561879617521</v>
      </c>
      <c r="L106" s="3">
        <f t="shared" si="2"/>
        <v>-10.22882233234826</v>
      </c>
      <c r="M106" s="3">
        <f t="shared" si="3"/>
        <v>-9.0843285488702961</v>
      </c>
      <c r="N106" s="20">
        <f t="shared" si="34"/>
        <v>981428.58585833223</v>
      </c>
      <c r="O106" s="21">
        <f t="shared" si="19"/>
        <v>687000.01010083256</v>
      </c>
      <c r="P106" s="22">
        <f t="shared" si="20"/>
        <v>9.3822088285797438</v>
      </c>
      <c r="Q106" s="22">
        <f t="shared" si="35"/>
        <v>9.7622921797059856</v>
      </c>
      <c r="R106" s="22">
        <f t="shared" si="36"/>
        <v>9.7622921797059856</v>
      </c>
      <c r="S106" s="23">
        <f t="shared" si="23"/>
        <v>4.5616528912444334</v>
      </c>
      <c r="T106" s="24">
        <f t="shared" si="37"/>
        <v>-8.4185389280091236</v>
      </c>
      <c r="U106" s="21">
        <f t="shared" si="38"/>
        <v>887626.80868818855</v>
      </c>
      <c r="V106" s="21">
        <f t="shared" si="25"/>
        <v>621338.766081732</v>
      </c>
      <c r="W106" s="22">
        <f t="shared" si="26"/>
        <v>6.9877809848838055</v>
      </c>
      <c r="X106" s="23">
        <f t="shared" si="41"/>
        <v>3.26519947839116</v>
      </c>
      <c r="Y106" s="24">
        <f t="shared" si="39"/>
        <v>-5.4499926244645236</v>
      </c>
      <c r="Z106" s="14">
        <f t="shared" si="40"/>
        <v>62.675879445925325</v>
      </c>
      <c r="AJ106">
        <f t="shared" si="8"/>
        <v>0</v>
      </c>
      <c r="AL106">
        <f t="shared" si="6"/>
        <v>95.857561879617521</v>
      </c>
    </row>
    <row r="107" spans="1:38" x14ac:dyDescent="0.25">
      <c r="A107">
        <f t="shared" si="29"/>
        <v>173</v>
      </c>
      <c r="B107">
        <f t="shared" si="7"/>
        <v>2.8833333333333333</v>
      </c>
      <c r="C107" s="8">
        <f t="shared" si="1"/>
        <v>20</v>
      </c>
      <c r="D107" s="10">
        <f t="shared" si="10"/>
        <v>293.14999999999998</v>
      </c>
      <c r="E107" s="3">
        <f t="shared" si="30"/>
        <v>58.956757111196225</v>
      </c>
      <c r="F107" s="3">
        <f t="shared" si="12"/>
        <v>332.1067571111962</v>
      </c>
      <c r="G107" s="14">
        <f t="shared" si="31"/>
        <v>55.252512919838779</v>
      </c>
      <c r="H107" s="3">
        <f t="shared" si="14"/>
        <v>328.40251291983873</v>
      </c>
      <c r="I107" s="3">
        <f t="shared" si="32"/>
        <v>1.4077326125188547</v>
      </c>
      <c r="J107" s="3">
        <f t="shared" si="16"/>
        <v>11.6</v>
      </c>
      <c r="K107" s="3">
        <f t="shared" si="33"/>
        <v>95.586334225241757</v>
      </c>
      <c r="L107" s="3">
        <f t="shared" si="2"/>
        <v>-10.493709374926988</v>
      </c>
      <c r="M107" s="3">
        <f t="shared" si="3"/>
        <v>-9.3219500160731492</v>
      </c>
      <c r="N107" s="20">
        <f t="shared" si="34"/>
        <v>1002703.1372615419</v>
      </c>
      <c r="O107" s="21">
        <f t="shared" si="19"/>
        <v>701892.19608307933</v>
      </c>
      <c r="P107" s="22">
        <f t="shared" si="20"/>
        <v>9.4225365181307783</v>
      </c>
      <c r="Q107" s="22">
        <f t="shared" si="35"/>
        <v>9.8323280130220763</v>
      </c>
      <c r="R107" s="22">
        <f t="shared" si="36"/>
        <v>9.8323280130220763</v>
      </c>
      <c r="S107" s="23">
        <f t="shared" si="23"/>
        <v>4.5943787260848605</v>
      </c>
      <c r="T107" s="24">
        <f t="shared" si="37"/>
        <v>-8.662733451672457</v>
      </c>
      <c r="U107" s="21">
        <f t="shared" si="38"/>
        <v>907360.05566840083</v>
      </c>
      <c r="V107" s="21">
        <f t="shared" si="25"/>
        <v>635152.03896788054</v>
      </c>
      <c r="W107" s="22">
        <f t="shared" si="26"/>
        <v>7.0185780494906931</v>
      </c>
      <c r="X107" s="23">
        <f t="shared" si="41"/>
        <v>3.2795901067620146</v>
      </c>
      <c r="Y107" s="24">
        <f t="shared" si="39"/>
        <v>-5.5957075623435228</v>
      </c>
      <c r="Z107" s="14">
        <f t="shared" si="40"/>
        <v>61.512233820225646</v>
      </c>
      <c r="AJ107">
        <f t="shared" si="8"/>
        <v>0</v>
      </c>
      <c r="AL107">
        <f t="shared" si="6"/>
        <v>95.586334225241757</v>
      </c>
    </row>
    <row r="108" spans="1:38" x14ac:dyDescent="0.25">
      <c r="A108">
        <f t="shared" si="29"/>
        <v>178</v>
      </c>
      <c r="B108">
        <f t="shared" si="7"/>
        <v>2.9666666666666668</v>
      </c>
      <c r="C108" s="8">
        <f t="shared" si="1"/>
        <v>20</v>
      </c>
      <c r="D108" s="10">
        <f t="shared" si="10"/>
        <v>293.14999999999998</v>
      </c>
      <c r="E108" s="3">
        <f t="shared" si="30"/>
        <v>59.767964499235283</v>
      </c>
      <c r="F108" s="3">
        <f t="shared" si="12"/>
        <v>332.91796449923527</v>
      </c>
      <c r="G108" s="14">
        <f t="shared" si="31"/>
        <v>56.004710298711167</v>
      </c>
      <c r="H108" s="3">
        <f t="shared" si="14"/>
        <v>329.15471029871117</v>
      </c>
      <c r="I108" s="3">
        <f t="shared" si="32"/>
        <v>1.4116418209218149</v>
      </c>
      <c r="J108" s="3">
        <f t="shared" si="16"/>
        <v>11.6</v>
      </c>
      <c r="K108" s="3">
        <f t="shared" si="33"/>
        <v>95.32163046298183</v>
      </c>
      <c r="L108" s="3">
        <f t="shared" si="2"/>
        <v>-10.755608667636556</v>
      </c>
      <c r="M108" s="3">
        <f t="shared" si="3"/>
        <v>-9.5567085855144498</v>
      </c>
      <c r="N108" s="20">
        <f t="shared" si="34"/>
        <v>1023582.7035620626</v>
      </c>
      <c r="O108" s="21">
        <f t="shared" si="19"/>
        <v>716507.8924934438</v>
      </c>
      <c r="P108" s="22">
        <f t="shared" si="20"/>
        <v>9.4614553072966885</v>
      </c>
      <c r="Q108" s="22">
        <f t="shared" si="35"/>
        <v>9.9001068090073048</v>
      </c>
      <c r="R108" s="22">
        <f t="shared" si="36"/>
        <v>9.9001068090073048</v>
      </c>
      <c r="S108" s="23">
        <f t="shared" si="23"/>
        <v>4.6260499089361407</v>
      </c>
      <c r="T108" s="24">
        <f t="shared" si="37"/>
        <v>-8.9040796858327305</v>
      </c>
      <c r="U108" s="21">
        <f t="shared" si="38"/>
        <v>926720.77066535037</v>
      </c>
      <c r="V108" s="21">
        <f t="shared" si="25"/>
        <v>648704.53946574521</v>
      </c>
      <c r="W108" s="22">
        <f t="shared" si="26"/>
        <v>7.0482772955861499</v>
      </c>
      <c r="X108" s="23">
        <f t="shared" si="41"/>
        <v>3.2934677544829829</v>
      </c>
      <c r="Y108" s="24">
        <f t="shared" si="39"/>
        <v>-5.7392890551100395</v>
      </c>
      <c r="Z108" s="14">
        <f t="shared" si="40"/>
        <v>60.365944468888053</v>
      </c>
      <c r="AJ108">
        <f t="shared" si="8"/>
        <v>0</v>
      </c>
      <c r="AL108">
        <f t="shared" si="6"/>
        <v>95.32163046298183</v>
      </c>
    </row>
    <row r="109" spans="1:38" x14ac:dyDescent="0.25">
      <c r="A109">
        <f t="shared" si="29"/>
        <v>183</v>
      </c>
      <c r="B109">
        <f t="shared" si="7"/>
        <v>3.05</v>
      </c>
      <c r="C109" s="8">
        <f t="shared" si="1"/>
        <v>20</v>
      </c>
      <c r="D109" s="10">
        <f t="shared" si="10"/>
        <v>293.14999999999998</v>
      </c>
      <c r="E109" s="3">
        <f t="shared" si="30"/>
        <v>60.564054920568935</v>
      </c>
      <c r="F109" s="3">
        <f t="shared" si="12"/>
        <v>333.71405492056891</v>
      </c>
      <c r="G109" s="14">
        <f t="shared" si="31"/>
        <v>56.742664710587434</v>
      </c>
      <c r="H109" s="3">
        <f t="shared" si="14"/>
        <v>329.89266471058738</v>
      </c>
      <c r="I109" s="3">
        <f t="shared" si="32"/>
        <v>1.4154781806622216</v>
      </c>
      <c r="J109" s="3">
        <f t="shared" si="16"/>
        <v>11.6</v>
      </c>
      <c r="K109" s="3">
        <f t="shared" si="33"/>
        <v>95.063280973393063</v>
      </c>
      <c r="L109" s="3">
        <f t="shared" si="2"/>
        <v>-11.014495486336459</v>
      </c>
      <c r="M109" s="3">
        <f t="shared" si="3"/>
        <v>-9.7885913095680177</v>
      </c>
      <c r="N109" s="20">
        <f t="shared" si="34"/>
        <v>1044073.1761323705</v>
      </c>
      <c r="O109" s="21">
        <f t="shared" si="19"/>
        <v>730851.22329265927</v>
      </c>
      <c r="P109" s="22">
        <f t="shared" si="20"/>
        <v>9.4990361876494838</v>
      </c>
      <c r="Q109" s="22">
        <f t="shared" si="35"/>
        <v>9.9657322158913093</v>
      </c>
      <c r="R109" s="22">
        <f t="shared" si="36"/>
        <v>9.9657322158913093</v>
      </c>
      <c r="S109" s="23">
        <f t="shared" si="23"/>
        <v>4.6567148717892115</v>
      </c>
      <c r="T109" s="24">
        <f t="shared" si="37"/>
        <v>-9.1425295099404842</v>
      </c>
      <c r="U109" s="21">
        <f t="shared" si="38"/>
        <v>945714.88770215225</v>
      </c>
      <c r="V109" s="21">
        <f t="shared" si="25"/>
        <v>662000.42139150656</v>
      </c>
      <c r="W109" s="22">
        <f t="shared" si="26"/>
        <v>7.0769356670657952</v>
      </c>
      <c r="X109" s="23">
        <f t="shared" si="41"/>
        <v>3.3068590298834719</v>
      </c>
      <c r="Y109" s="24">
        <f t="shared" si="39"/>
        <v>-5.8807361288810434</v>
      </c>
      <c r="Z109" s="14">
        <f t="shared" si="40"/>
        <v>59.236928538667058</v>
      </c>
      <c r="AJ109">
        <f t="shared" si="8"/>
        <v>0</v>
      </c>
      <c r="AL109">
        <f t="shared" si="6"/>
        <v>95.063280973393063</v>
      </c>
    </row>
    <row r="110" spans="1:38" x14ac:dyDescent="0.25">
      <c r="A110">
        <f t="shared" si="29"/>
        <v>188</v>
      </c>
      <c r="B110">
        <f t="shared" si="7"/>
        <v>3.1333333333333333</v>
      </c>
      <c r="C110" s="8">
        <f t="shared" si="1"/>
        <v>20</v>
      </c>
      <c r="D110" s="10">
        <f t="shared" si="10"/>
        <v>293.14999999999998</v>
      </c>
      <c r="E110" s="3">
        <f t="shared" si="30"/>
        <v>61.345256172595455</v>
      </c>
      <c r="F110" s="3">
        <f t="shared" si="12"/>
        <v>334.49525617259542</v>
      </c>
      <c r="G110" s="14">
        <f t="shared" si="31"/>
        <v>57.466604464094992</v>
      </c>
      <c r="H110" s="3">
        <f t="shared" si="14"/>
        <v>330.61660446409496</v>
      </c>
      <c r="I110" s="3">
        <f t="shared" si="32"/>
        <v>1.4192427894957373</v>
      </c>
      <c r="J110" s="3">
        <f t="shared" si="16"/>
        <v>11.6</v>
      </c>
      <c r="K110" s="3">
        <f t="shared" si="33"/>
        <v>94.811121110440666</v>
      </c>
      <c r="L110" s="3">
        <f t="shared" si="2"/>
        <v>-11.270347892139474</v>
      </c>
      <c r="M110" s="3">
        <f t="shared" si="3"/>
        <v>-10.017587421692085</v>
      </c>
      <c r="N110" s="20">
        <f t="shared" si="34"/>
        <v>1064180.4182214332</v>
      </c>
      <c r="O110" s="21">
        <f t="shared" si="19"/>
        <v>744926.2927550032</v>
      </c>
      <c r="P110" s="22">
        <f t="shared" si="20"/>
        <v>9.5353449173872722</v>
      </c>
      <c r="Q110" s="22">
        <f t="shared" si="35"/>
        <v>10.029300755263414</v>
      </c>
      <c r="R110" s="22">
        <f t="shared" si="36"/>
        <v>10.029300755263414</v>
      </c>
      <c r="S110" s="23">
        <f t="shared" si="23"/>
        <v>4.6864187165503584</v>
      </c>
      <c r="T110" s="24">
        <f t="shared" si="37"/>
        <v>-9.3780412266025159</v>
      </c>
      <c r="U110" s="21">
        <f t="shared" si="38"/>
        <v>964348.28318623779</v>
      </c>
      <c r="V110" s="21">
        <f t="shared" si="25"/>
        <v>675043.79823036643</v>
      </c>
      <c r="W110" s="22">
        <f t="shared" si="26"/>
        <v>7.1046057799920819</v>
      </c>
      <c r="X110" s="23">
        <f t="shared" si="41"/>
        <v>3.319788519014482</v>
      </c>
      <c r="Y110" s="24">
        <f t="shared" si="39"/>
        <v>-6.0200502419637898</v>
      </c>
      <c r="Z110" s="14">
        <f t="shared" si="40"/>
        <v>58.125094328042806</v>
      </c>
      <c r="AJ110">
        <f t="shared" si="8"/>
        <v>0</v>
      </c>
      <c r="AL110">
        <f t="shared" si="6"/>
        <v>94.811121110440666</v>
      </c>
    </row>
    <row r="111" spans="1:38" x14ac:dyDescent="0.25">
      <c r="A111">
        <f t="shared" si="29"/>
        <v>193</v>
      </c>
      <c r="B111">
        <f t="shared" si="7"/>
        <v>3.2166666666666668</v>
      </c>
      <c r="C111" s="8">
        <f t="shared" si="1"/>
        <v>20</v>
      </c>
      <c r="D111" s="10">
        <f t="shared" si="10"/>
        <v>293.14999999999998</v>
      </c>
      <c r="E111" s="3">
        <f t="shared" si="30"/>
        <v>62.111794843377261</v>
      </c>
      <c r="F111" s="3">
        <f t="shared" si="12"/>
        <v>335.26179484337723</v>
      </c>
      <c r="G111" s="14">
        <f t="shared" si="31"/>
        <v>58.176755613438822</v>
      </c>
      <c r="H111" s="3">
        <f t="shared" si="14"/>
        <v>331.32675561343882</v>
      </c>
      <c r="I111" s="3">
        <f t="shared" si="32"/>
        <v>1.422936739350235</v>
      </c>
      <c r="J111" s="3">
        <f t="shared" si="16"/>
        <v>11.6</v>
      </c>
      <c r="K111" s="3">
        <f t="shared" si="33"/>
        <v>94.564991034980949</v>
      </c>
      <c r="L111" s="3">
        <f t="shared" si="2"/>
        <v>-11.523146648626755</v>
      </c>
      <c r="M111" s="3">
        <f t="shared" si="3"/>
        <v>-10.243688272406331</v>
      </c>
      <c r="N111" s="20">
        <f t="shared" si="34"/>
        <v>1083910.2619512726</v>
      </c>
      <c r="O111" s="21">
        <f t="shared" si="19"/>
        <v>758737.18336589076</v>
      </c>
      <c r="P111" s="22">
        <f t="shared" si="20"/>
        <v>9.5704425397482353</v>
      </c>
      <c r="Q111" s="22">
        <f t="shared" si="35"/>
        <v>10.09090249810475</v>
      </c>
      <c r="R111" s="22">
        <f t="shared" si="36"/>
        <v>10.09090249810475</v>
      </c>
      <c r="S111" s="23">
        <f t="shared" si="23"/>
        <v>4.715203530932583</v>
      </c>
      <c r="T111" s="24">
        <f t="shared" si="37"/>
        <v>-9.6105790929870079</v>
      </c>
      <c r="U111" s="21">
        <f t="shared" si="38"/>
        <v>982626.77549873816</v>
      </c>
      <c r="V111" s="21">
        <f t="shared" si="25"/>
        <v>687838.74284911668</v>
      </c>
      <c r="W111" s="22">
        <f t="shared" si="26"/>
        <v>7.1313363636474438</v>
      </c>
      <c r="X111" s="23">
        <f t="shared" si="41"/>
        <v>3.332278991740715</v>
      </c>
      <c r="Y111" s="24">
        <f t="shared" si="39"/>
        <v>-6.1572350740485096</v>
      </c>
      <c r="Z111" s="14">
        <f t="shared" si="40"/>
        <v>57.030341946912351</v>
      </c>
      <c r="AJ111">
        <f t="shared" si="8"/>
        <v>0</v>
      </c>
      <c r="AL111">
        <f t="shared" si="6"/>
        <v>94.564991034980949</v>
      </c>
    </row>
    <row r="112" spans="1:38" x14ac:dyDescent="0.25">
      <c r="A112">
        <f t="shared" si="29"/>
        <v>198</v>
      </c>
      <c r="B112">
        <f t="shared" si="7"/>
        <v>3.3</v>
      </c>
      <c r="C112" s="8">
        <f t="shared" si="1"/>
        <v>20</v>
      </c>
      <c r="D112" s="10">
        <f t="shared" si="10"/>
        <v>293.14999999999998</v>
      </c>
      <c r="E112" s="3">
        <f t="shared" si="30"/>
        <v>62.86389620365199</v>
      </c>
      <c r="F112" s="3">
        <f t="shared" si="12"/>
        <v>336.01389620365194</v>
      </c>
      <c r="G112" s="14">
        <f t="shared" si="31"/>
        <v>58.873341941880078</v>
      </c>
      <c r="H112" s="3">
        <f t="shared" si="14"/>
        <v>332.02334194188006</v>
      </c>
      <c r="I112" s="3">
        <f t="shared" si="32"/>
        <v>1.4265611158053988</v>
      </c>
      <c r="J112" s="3">
        <f t="shared" si="16"/>
        <v>11.6</v>
      </c>
      <c r="K112" s="3">
        <f t="shared" si="33"/>
        <v>94.324735554025651</v>
      </c>
      <c r="L112" s="3">
        <f t="shared" si="2"/>
        <v>-11.772875139208409</v>
      </c>
      <c r="M112" s="3">
        <f t="shared" si="3"/>
        <v>-10.466887264607083</v>
      </c>
      <c r="N112" s="20">
        <f t="shared" si="34"/>
        <v>1103268.5055374515</v>
      </c>
      <c r="O112" s="21">
        <f t="shared" si="19"/>
        <v>772287.95387621596</v>
      </c>
      <c r="P112" s="22">
        <f t="shared" si="20"/>
        <v>9.6043858377793114</v>
      </c>
      <c r="Q112" s="22">
        <f t="shared" si="35"/>
        <v>10.150621660273918</v>
      </c>
      <c r="R112" s="22">
        <f t="shared" si="36"/>
        <v>10.150621660273918</v>
      </c>
      <c r="S112" s="23">
        <f t="shared" si="23"/>
        <v>4.7431086667098121</v>
      </c>
      <c r="T112" s="24">
        <f t="shared" si="37"/>
        <v>-9.8401128905085926</v>
      </c>
      <c r="U112" s="21">
        <f t="shared" si="38"/>
        <v>1000556.124569244</v>
      </c>
      <c r="V112" s="21">
        <f t="shared" si="25"/>
        <v>700389.28719847079</v>
      </c>
      <c r="W112" s="22">
        <f t="shared" si="26"/>
        <v>7.1571726459697862</v>
      </c>
      <c r="X112" s="23">
        <f t="shared" si="41"/>
        <v>3.3443515818440637</v>
      </c>
      <c r="Y112" s="24">
        <f t="shared" si="39"/>
        <v>-6.2922963345607652</v>
      </c>
      <c r="Z112" s="14">
        <f t="shared" si="40"/>
        <v>55.952563925140801</v>
      </c>
      <c r="AJ112">
        <f t="shared" si="8"/>
        <v>0</v>
      </c>
      <c r="AL112">
        <f t="shared" si="6"/>
        <v>94.324735554025651</v>
      </c>
    </row>
    <row r="113" spans="1:38" x14ac:dyDescent="0.25">
      <c r="A113">
        <f t="shared" si="29"/>
        <v>203</v>
      </c>
      <c r="B113">
        <f t="shared" si="7"/>
        <v>3.3833333333333333</v>
      </c>
      <c r="C113" s="8">
        <f t="shared" si="1"/>
        <v>20</v>
      </c>
      <c r="D113" s="10">
        <f t="shared" si="10"/>
        <v>293.14999999999998</v>
      </c>
      <c r="E113" s="3">
        <f t="shared" si="30"/>
        <v>63.601784106869019</v>
      </c>
      <c r="F113" s="3">
        <f t="shared" si="12"/>
        <v>336.75178410686897</v>
      </c>
      <c r="G113" s="14">
        <f t="shared" si="31"/>
        <v>59.556584945037955</v>
      </c>
      <c r="H113" s="3">
        <f t="shared" si="14"/>
        <v>332.70658494503795</v>
      </c>
      <c r="I113" s="3">
        <f t="shared" si="32"/>
        <v>1.4301169976110018</v>
      </c>
      <c r="J113" s="3">
        <f t="shared" si="16"/>
        <v>11.6</v>
      </c>
      <c r="K113" s="3">
        <f t="shared" si="33"/>
        <v>94.090203965676466</v>
      </c>
      <c r="L113" s="3">
        <f t="shared" si="2"/>
        <v>-12.019519284718323</v>
      </c>
      <c r="M113" s="3">
        <f t="shared" si="3"/>
        <v>-10.687179788433829</v>
      </c>
      <c r="N113" s="20">
        <f t="shared" si="34"/>
        <v>1122260.9107161262</v>
      </c>
      <c r="O113" s="21">
        <f t="shared" si="19"/>
        <v>785582.63750128832</v>
      </c>
      <c r="P113" s="22">
        <f t="shared" si="20"/>
        <v>9.6372277346800885</v>
      </c>
      <c r="Q113" s="22">
        <f t="shared" si="35"/>
        <v>10.208537128842869</v>
      </c>
      <c r="R113" s="22">
        <f t="shared" si="36"/>
        <v>10.208537128842869</v>
      </c>
      <c r="S113" s="23">
        <f t="shared" si="23"/>
        <v>4.7701709856593046</v>
      </c>
      <c r="T113" s="24">
        <f t="shared" si="37"/>
        <v>-10.066617528727072</v>
      </c>
      <c r="U113" s="21">
        <f t="shared" si="38"/>
        <v>1018142.0314460128</v>
      </c>
      <c r="V113" s="21">
        <f t="shared" si="25"/>
        <v>712699.42201220896</v>
      </c>
      <c r="W113" s="22">
        <f t="shared" si="26"/>
        <v>7.1821566916388617</v>
      </c>
      <c r="X113" s="23">
        <f t="shared" si="41"/>
        <v>3.356025945002159</v>
      </c>
      <c r="Y113" s="24">
        <f t="shared" si="39"/>
        <v>-6.4252415879674922</v>
      </c>
      <c r="Z113" s="14">
        <f t="shared" si="40"/>
        <v>54.891645775829751</v>
      </c>
      <c r="AJ113">
        <f t="shared" si="8"/>
        <v>0</v>
      </c>
      <c r="AL113">
        <f t="shared" si="6"/>
        <v>94.090203965676466</v>
      </c>
    </row>
    <row r="114" spans="1:38" x14ac:dyDescent="0.25">
      <c r="A114">
        <f t="shared" si="29"/>
        <v>208</v>
      </c>
      <c r="B114">
        <f t="shared" si="7"/>
        <v>3.4666666666666668</v>
      </c>
      <c r="C114" s="8">
        <f t="shared" ref="C114:C177" si="42">VLOOKUP(B114,$B$18:$C$21,2)*(10-B114+VLOOKUP(B114,$B$18:$C$21,1))/10+VLOOKUP(B114+10,$B$18:$C$21,2)*(B114-VLOOKUP(B114,$B$18:$C$21,1))/10</f>
        <v>20</v>
      </c>
      <c r="D114" s="10">
        <f t="shared" si="10"/>
        <v>293.14999999999998</v>
      </c>
      <c r="E114" s="3">
        <f t="shared" si="30"/>
        <v>64.325680896654191</v>
      </c>
      <c r="F114" s="3">
        <f t="shared" si="12"/>
        <v>337.47568089665418</v>
      </c>
      <c r="G114" s="14">
        <f t="shared" si="31"/>
        <v>60.226703814333128</v>
      </c>
      <c r="H114" s="3">
        <f t="shared" si="14"/>
        <v>333.3767038143331</v>
      </c>
      <c r="I114" s="3">
        <f t="shared" si="32"/>
        <v>1.4336054562409766</v>
      </c>
      <c r="J114" s="3">
        <f t="shared" si="16"/>
        <v>11.6</v>
      </c>
      <c r="K114" s="3">
        <f t="shared" si="33"/>
        <v>93.861249909599707</v>
      </c>
      <c r="L114" s="3">
        <f t="shared" ref="L114:L177" si="43">$B$7*$B$29*0.0000000567*((D114)^4-(F114)^4)</f>
        <v>-12.26306746133428</v>
      </c>
      <c r="M114" s="3">
        <f t="shared" ref="M114:M177" si="44">$B$8*$B$29*0.0000000567*((D114)^4-(H114)^4)</f>
        <v>-10.904563155879268</v>
      </c>
      <c r="N114" s="20">
        <f t="shared" si="34"/>
        <v>1140893.2003622924</v>
      </c>
      <c r="O114" s="21">
        <f t="shared" si="19"/>
        <v>798625.2402536046</v>
      </c>
      <c r="P114" s="22">
        <f t="shared" si="20"/>
        <v>9.6690176474136216</v>
      </c>
      <c r="Q114" s="22">
        <f t="shared" si="35"/>
        <v>10.264722928826609</v>
      </c>
      <c r="R114" s="22">
        <f t="shared" si="36"/>
        <v>10.264722928826609</v>
      </c>
      <c r="S114" s="23">
        <f t="shared" si="23"/>
        <v>4.7964250776517066</v>
      </c>
      <c r="T114" s="24">
        <f t="shared" si="37"/>
        <v>-10.290072679936248</v>
      </c>
      <c r="U114" s="21">
        <f t="shared" si="38"/>
        <v>1035390.1378698228</v>
      </c>
      <c r="V114" s="21">
        <f t="shared" si="25"/>
        <v>724773.09650887595</v>
      </c>
      <c r="W114" s="22">
        <f t="shared" si="26"/>
        <v>7.2063276996761179</v>
      </c>
      <c r="X114" s="23">
        <f t="shared" ref="X114:X145" si="45">W114*$B$23/$B$30</f>
        <v>3.3673203978486588</v>
      </c>
      <c r="Y114" s="24">
        <f t="shared" si="39"/>
        <v>-6.5560800941434669</v>
      </c>
      <c r="Z114" s="14">
        <f t="shared" si="40"/>
        <v>53.847466518306433</v>
      </c>
      <c r="AJ114">
        <f t="shared" si="8"/>
        <v>0</v>
      </c>
      <c r="AL114">
        <f t="shared" ref="AL114:AL177" si="46">-AJ114+K114</f>
        <v>93.861249909599707</v>
      </c>
    </row>
    <row r="115" spans="1:38" x14ac:dyDescent="0.25">
      <c r="A115">
        <f t="shared" si="29"/>
        <v>213</v>
      </c>
      <c r="B115">
        <f t="shared" ref="B115:B139" si="47">A115/60</f>
        <v>3.55</v>
      </c>
      <c r="C115" s="8">
        <f t="shared" si="42"/>
        <v>20</v>
      </c>
      <c r="D115" s="10">
        <f t="shared" si="10"/>
        <v>293.14999999999998</v>
      </c>
      <c r="E115" s="3">
        <f t="shared" si="30"/>
        <v>65.035807321171603</v>
      </c>
      <c r="F115" s="3">
        <f t="shared" si="12"/>
        <v>338.18580732117158</v>
      </c>
      <c r="G115" s="14">
        <f t="shared" si="31"/>
        <v>60.883915420831471</v>
      </c>
      <c r="H115" s="3">
        <f t="shared" si="14"/>
        <v>334.03391542083148</v>
      </c>
      <c r="I115" s="3">
        <f t="shared" si="32"/>
        <v>1.4370275554807259</v>
      </c>
      <c r="J115" s="3">
        <f t="shared" si="16"/>
        <v>11.6</v>
      </c>
      <c r="K115" s="3">
        <f t="shared" si="33"/>
        <v>93.637731222896363</v>
      </c>
      <c r="L115" s="3">
        <f t="shared" si="43"/>
        <v>-12.503510418916203</v>
      </c>
      <c r="M115" s="3">
        <f t="shared" si="44"/>
        <v>-11.11903653531696</v>
      </c>
      <c r="N115" s="20">
        <f t="shared" si="34"/>
        <v>1159171.0562855536</v>
      </c>
      <c r="O115" s="21">
        <f t="shared" si="19"/>
        <v>811419.7393998875</v>
      </c>
      <c r="P115" s="22">
        <f t="shared" si="20"/>
        <v>9.6998018000306345</v>
      </c>
      <c r="Q115" s="22">
        <f t="shared" si="35"/>
        <v>10.319248638335939</v>
      </c>
      <c r="R115" s="22">
        <f t="shared" si="36"/>
        <v>10.319248638335939</v>
      </c>
      <c r="S115" s="23">
        <f t="shared" si="23"/>
        <v>4.8219034546406112</v>
      </c>
      <c r="T115" s="24">
        <f t="shared" si="37"/>
        <v>-10.510462441377136</v>
      </c>
      <c r="U115" s="21">
        <f t="shared" si="38"/>
        <v>1052306.0258581275</v>
      </c>
      <c r="V115" s="21">
        <f t="shared" si="25"/>
        <v>736614.21810068924</v>
      </c>
      <c r="W115" s="22">
        <f t="shared" si="26"/>
        <v>7.2297222662822342</v>
      </c>
      <c r="X115" s="23">
        <f t="shared" si="45"/>
        <v>3.3782520407900627</v>
      </c>
      <c r="Y115" s="24">
        <f t="shared" si="39"/>
        <v>-6.6848226621661517</v>
      </c>
      <c r="Z115" s="14">
        <f t="shared" si="40"/>
        <v>52.819899165119907</v>
      </c>
      <c r="AJ115">
        <f t="shared" ref="AJ115:AJ178" si="48">(E115-C115)*$L$42</f>
        <v>0</v>
      </c>
      <c r="AL115">
        <f t="shared" si="46"/>
        <v>93.637731222896363</v>
      </c>
    </row>
    <row r="116" spans="1:38" x14ac:dyDescent="0.25">
      <c r="A116">
        <f t="shared" si="29"/>
        <v>218</v>
      </c>
      <c r="B116">
        <f t="shared" si="47"/>
        <v>3.6333333333333333</v>
      </c>
      <c r="C116" s="8">
        <f t="shared" si="42"/>
        <v>20</v>
      </c>
      <c r="D116" s="10">
        <f t="shared" ref="D116:D179" si="49">C116+273.15</f>
        <v>293.14999999999998</v>
      </c>
      <c r="E116" s="3">
        <f t="shared" si="30"/>
        <v>65.732382453907789</v>
      </c>
      <c r="F116" s="3">
        <f t="shared" ref="F116:F179" si="50">E116+273.15</f>
        <v>338.88238245390778</v>
      </c>
      <c r="G116" s="14">
        <f t="shared" si="31"/>
        <v>61.528434299697857</v>
      </c>
      <c r="H116" s="3">
        <f t="shared" ref="H116:H179" si="51">G116+273.15</f>
        <v>334.67843429969781</v>
      </c>
      <c r="I116" s="3">
        <f t="shared" si="32"/>
        <v>1.4403843510453815</v>
      </c>
      <c r="J116" s="3">
        <f t="shared" ref="J116:J179" si="52">$B$13</f>
        <v>11.6</v>
      </c>
      <c r="K116" s="3">
        <f t="shared" si="33"/>
        <v>93.419509801214502</v>
      </c>
      <c r="L116" s="3">
        <f t="shared" si="43"/>
        <v>-12.740841199854843</v>
      </c>
      <c r="M116" s="3">
        <f t="shared" si="44"/>
        <v>-11.330600886103598</v>
      </c>
      <c r="N116" s="20">
        <f t="shared" si="34"/>
        <v>1177100.117191196</v>
      </c>
      <c r="O116" s="21">
        <f t="shared" ref="O116:O179" si="53">N116*$B$25</f>
        <v>823970.0820338371</v>
      </c>
      <c r="P116" s="22">
        <f t="shared" ref="P116:P179" si="54">0.766*(O116*$B$39)^(1/5)</f>
        <v>9.7296235021348174</v>
      </c>
      <c r="Q116" s="22">
        <f t="shared" si="35"/>
        <v>10.37217975893782</v>
      </c>
      <c r="R116" s="22">
        <f t="shared" si="36"/>
        <v>10.37217975893782</v>
      </c>
      <c r="S116" s="23">
        <f t="shared" ref="S116:S179" si="55">R116*$B$23/$B$30</f>
        <v>4.8466367237218542</v>
      </c>
      <c r="T116" s="24">
        <f t="shared" si="37"/>
        <v>-10.727775022397079</v>
      </c>
      <c r="U116" s="21">
        <f t="shared" si="38"/>
        <v>1068895.2173049145</v>
      </c>
      <c r="V116" s="21">
        <f t="shared" ref="V116:V179" si="56">U116*$B$25</f>
        <v>748226.6521134401</v>
      </c>
      <c r="W116" s="22">
        <f t="shared" ref="W116:W179" si="57">0.6*(V116*$B$42)^(1/5)</f>
        <v>7.2523746177097825</v>
      </c>
      <c r="X116" s="23">
        <f t="shared" ref="X116:X179" si="58">W116*$B$23/$B$30</f>
        <v>3.3888368668207534</v>
      </c>
      <c r="Y116" s="24">
        <f t="shared" si="39"/>
        <v>-6.8114815161261246</v>
      </c>
      <c r="Z116" s="14">
        <f t="shared" si="40"/>
        <v>51.80881117673286</v>
      </c>
      <c r="AJ116">
        <f t="shared" si="48"/>
        <v>0</v>
      </c>
      <c r="AL116">
        <f t="shared" si="46"/>
        <v>93.419509801214502</v>
      </c>
    </row>
    <row r="117" spans="1:38" x14ac:dyDescent="0.25">
      <c r="A117">
        <f t="shared" ref="A117:A180" si="59">A116+5</f>
        <v>223</v>
      </c>
      <c r="B117">
        <f t="shared" si="47"/>
        <v>3.7166666666666668</v>
      </c>
      <c r="C117" s="8">
        <f t="shared" si="42"/>
        <v>20</v>
      </c>
      <c r="D117" s="10">
        <f t="shared" si="49"/>
        <v>293.14999999999998</v>
      </c>
      <c r="E117" s="3">
        <f t="shared" si="30"/>
        <v>66.415623620452237</v>
      </c>
      <c r="F117" s="3">
        <f t="shared" si="50"/>
        <v>339.56562362045224</v>
      </c>
      <c r="G117" s="14">
        <f t="shared" si="31"/>
        <v>62.160472635428583</v>
      </c>
      <c r="H117" s="3">
        <f t="shared" si="51"/>
        <v>335.31047263542854</v>
      </c>
      <c r="I117" s="3">
        <f t="shared" si="32"/>
        <v>1.4436768902269594</v>
      </c>
      <c r="J117" s="3">
        <f t="shared" si="52"/>
        <v>11.6</v>
      </c>
      <c r="K117" s="3">
        <f t="shared" si="33"/>
        <v>93.20645146494374</v>
      </c>
      <c r="L117" s="3">
        <f t="shared" si="43"/>
        <v>-12.975055058521507</v>
      </c>
      <c r="M117" s="3">
        <f t="shared" si="44"/>
        <v>-11.53925889339922</v>
      </c>
      <c r="N117" s="20">
        <f t="shared" si="34"/>
        <v>1194685.9767955996</v>
      </c>
      <c r="O117" s="21">
        <f t="shared" si="53"/>
        <v>836280.18375691969</v>
      </c>
      <c r="P117" s="22">
        <f t="shared" si="54"/>
        <v>9.7585233970781591</v>
      </c>
      <c r="Q117" s="22">
        <f t="shared" si="35"/>
        <v>10.423578046980674</v>
      </c>
      <c r="R117" s="22">
        <f t="shared" si="36"/>
        <v>10.423578046980674</v>
      </c>
      <c r="S117" s="23">
        <f t="shared" si="55"/>
        <v>4.870653741952788</v>
      </c>
      <c r="T117" s="24">
        <f t="shared" si="37"/>
        <v>-10.94200245420615</v>
      </c>
      <c r="U117" s="21">
        <f t="shared" si="38"/>
        <v>1085163.1736006048</v>
      </c>
      <c r="V117" s="21">
        <f t="shared" si="56"/>
        <v>759614.22152042331</v>
      </c>
      <c r="W117" s="22">
        <f t="shared" si="57"/>
        <v>7.2743168172097601</v>
      </c>
      <c r="X117" s="23">
        <f t="shared" si="58"/>
        <v>3.3990898582234697</v>
      </c>
      <c r="Y117" s="24">
        <f t="shared" si="39"/>
        <v>-6.9360701717248814</v>
      </c>
      <c r="Z117" s="14">
        <f t="shared" si="40"/>
        <v>50.814064887091988</v>
      </c>
      <c r="AJ117">
        <f t="shared" si="48"/>
        <v>0</v>
      </c>
      <c r="AL117">
        <f t="shared" si="46"/>
        <v>93.20645146494374</v>
      </c>
    </row>
    <row r="118" spans="1:38" x14ac:dyDescent="0.25">
      <c r="A118">
        <f t="shared" si="59"/>
        <v>228</v>
      </c>
      <c r="B118">
        <f t="shared" si="47"/>
        <v>3.8</v>
      </c>
      <c r="C118" s="8">
        <f t="shared" si="42"/>
        <v>20</v>
      </c>
      <c r="D118" s="10">
        <f t="shared" si="49"/>
        <v>293.14999999999998</v>
      </c>
      <c r="E118" s="3">
        <f t="shared" si="30"/>
        <v>67.085746330890231</v>
      </c>
      <c r="F118" s="3">
        <f t="shared" si="50"/>
        <v>340.23574633089021</v>
      </c>
      <c r="G118" s="14">
        <f t="shared" si="31"/>
        <v>62.780240247998648</v>
      </c>
      <c r="H118" s="3">
        <f t="shared" si="51"/>
        <v>335.93024024799865</v>
      </c>
      <c r="I118" s="3">
        <f t="shared" si="32"/>
        <v>1.44690621156856</v>
      </c>
      <c r="J118" s="3">
        <f t="shared" si="52"/>
        <v>11.6</v>
      </c>
      <c r="K118" s="3">
        <f t="shared" si="33"/>
        <v>92.998425830328273</v>
      </c>
      <c r="L118" s="3">
        <f t="shared" si="43"/>
        <v>-13.206149381408077</v>
      </c>
      <c r="M118" s="3">
        <f t="shared" si="44"/>
        <v>-11.745014903334846</v>
      </c>
      <c r="N118" s="20">
        <f t="shared" si="34"/>
        <v>1211934.182086108</v>
      </c>
      <c r="O118" s="21">
        <f t="shared" si="53"/>
        <v>848353.92746027559</v>
      </c>
      <c r="P118" s="22">
        <f t="shared" si="54"/>
        <v>9.786539683782566</v>
      </c>
      <c r="Q118" s="22">
        <f t="shared" si="35"/>
        <v>10.473501810789699</v>
      </c>
      <c r="R118" s="22">
        <f t="shared" si="36"/>
        <v>10.473501810789699</v>
      </c>
      <c r="S118" s="23">
        <f t="shared" si="55"/>
        <v>4.8939817552235505</v>
      </c>
      <c r="T118" s="24">
        <f t="shared" si="37"/>
        <v>-11.153140320163914</v>
      </c>
      <c r="U118" s="21">
        <f t="shared" si="38"/>
        <v>1101115.2952754991</v>
      </c>
      <c r="V118" s="21">
        <f t="shared" si="56"/>
        <v>770780.70669284929</v>
      </c>
      <c r="W118" s="22">
        <f t="shared" si="57"/>
        <v>7.295578949466746</v>
      </c>
      <c r="X118" s="23">
        <f t="shared" si="58"/>
        <v>3.4090250727508251</v>
      </c>
      <c r="Y118" s="24">
        <f t="shared" si="39"/>
        <v>-7.0586033225885982</v>
      </c>
      <c r="Z118" s="14">
        <f t="shared" si="40"/>
        <v>49.835517902832834</v>
      </c>
      <c r="AJ118">
        <f t="shared" si="48"/>
        <v>0</v>
      </c>
      <c r="AL118">
        <f t="shared" si="46"/>
        <v>92.998425830328273</v>
      </c>
    </row>
    <row r="119" spans="1:38" x14ac:dyDescent="0.25">
      <c r="A119">
        <f t="shared" si="59"/>
        <v>233</v>
      </c>
      <c r="B119">
        <f t="shared" si="47"/>
        <v>3.8833333333333333</v>
      </c>
      <c r="C119" s="8">
        <f t="shared" si="42"/>
        <v>20</v>
      </c>
      <c r="D119" s="10">
        <f t="shared" si="49"/>
        <v>293.14999999999998</v>
      </c>
      <c r="E119" s="3">
        <f t="shared" si="30"/>
        <v>67.742964217460269</v>
      </c>
      <c r="F119" s="3">
        <f t="shared" si="50"/>
        <v>340.89296421746025</v>
      </c>
      <c r="G119" s="14">
        <f t="shared" si="31"/>
        <v>63.387944580031252</v>
      </c>
      <c r="H119" s="3">
        <f t="shared" si="51"/>
        <v>336.53794458003125</v>
      </c>
      <c r="I119" s="3">
        <f t="shared" si="32"/>
        <v>1.4500733445639409</v>
      </c>
      <c r="J119" s="3">
        <f t="shared" si="52"/>
        <v>11.6</v>
      </c>
      <c r="K119" s="3">
        <f t="shared" si="33"/>
        <v>92.795306185332464</v>
      </c>
      <c r="L119" s="3">
        <f t="shared" si="43"/>
        <v>-13.43412360804283</v>
      </c>
      <c r="M119" s="3">
        <f t="shared" si="44"/>
        <v>-11.947874858645827</v>
      </c>
      <c r="N119" s="20">
        <f t="shared" si="34"/>
        <v>1228850.2317163986</v>
      </c>
      <c r="O119" s="21">
        <f t="shared" si="53"/>
        <v>860195.16220147896</v>
      </c>
      <c r="P119" s="22">
        <f t="shared" si="54"/>
        <v>9.8137083155081886</v>
      </c>
      <c r="Q119" s="22">
        <f t="shared" si="35"/>
        <v>10.522006177926931</v>
      </c>
      <c r="R119" s="22">
        <f t="shared" si="36"/>
        <v>10.522006177926931</v>
      </c>
      <c r="S119" s="23">
        <f t="shared" si="55"/>
        <v>4.9166465231404031</v>
      </c>
      <c r="T119" s="24">
        <f t="shared" si="37"/>
        <v>-11.361187504770927</v>
      </c>
      <c r="U119" s="21">
        <f t="shared" si="38"/>
        <v>1116756.9216695346</v>
      </c>
      <c r="V119" s="21">
        <f t="shared" si="56"/>
        <v>781729.84516867425</v>
      </c>
      <c r="W119" s="22">
        <f t="shared" si="57"/>
        <v>7.3161892854215189</v>
      </c>
      <c r="X119" s="23">
        <f t="shared" si="58"/>
        <v>3.4186557206424188</v>
      </c>
      <c r="Y119" s="24">
        <f t="shared" si="39"/>
        <v>-7.1790967353592983</v>
      </c>
      <c r="Z119" s="14">
        <f t="shared" si="40"/>
        <v>48.873023478513588</v>
      </c>
      <c r="AJ119">
        <f t="shared" si="48"/>
        <v>0</v>
      </c>
      <c r="AL119">
        <f t="shared" si="46"/>
        <v>92.795306185332464</v>
      </c>
    </row>
    <row r="120" spans="1:38" x14ac:dyDescent="0.25">
      <c r="A120">
        <f t="shared" si="59"/>
        <v>238</v>
      </c>
      <c r="B120">
        <f t="shared" si="47"/>
        <v>3.9666666666666668</v>
      </c>
      <c r="C120" s="8">
        <f t="shared" si="42"/>
        <v>20</v>
      </c>
      <c r="D120" s="10">
        <f t="shared" si="49"/>
        <v>293.14999999999998</v>
      </c>
      <c r="E120" s="3">
        <f t="shared" si="30"/>
        <v>68.387488977160032</v>
      </c>
      <c r="F120" s="3">
        <f t="shared" si="50"/>
        <v>341.53748897716002</v>
      </c>
      <c r="G120" s="14">
        <f t="shared" si="31"/>
        <v>63.983790685074169</v>
      </c>
      <c r="H120" s="3">
        <f t="shared" si="51"/>
        <v>337.13379068507413</v>
      </c>
      <c r="I120" s="3">
        <f t="shared" si="32"/>
        <v>1.4531793093809342</v>
      </c>
      <c r="J120" s="3">
        <f t="shared" si="52"/>
        <v>11.6</v>
      </c>
      <c r="K120" s="3">
        <f t="shared" si="33"/>
        <v>92.596969370093504</v>
      </c>
      <c r="L120" s="3">
        <f t="shared" si="43"/>
        <v>-13.658979152764291</v>
      </c>
      <c r="M120" s="3">
        <f t="shared" si="44"/>
        <v>-12.147846234878568</v>
      </c>
      <c r="N120" s="20">
        <f t="shared" si="34"/>
        <v>1245439.5745292264</v>
      </c>
      <c r="O120" s="21">
        <f t="shared" si="53"/>
        <v>871807.70217045839</v>
      </c>
      <c r="P120" s="22">
        <f t="shared" si="54"/>
        <v>9.8400631784090304</v>
      </c>
      <c r="Q120" s="22">
        <f t="shared" si="35"/>
        <v>10.569143336116403</v>
      </c>
      <c r="R120" s="22">
        <f t="shared" si="36"/>
        <v>10.569143336116403</v>
      </c>
      <c r="S120" s="23">
        <f t="shared" si="55"/>
        <v>4.9386724316034831</v>
      </c>
      <c r="T120" s="24">
        <f t="shared" si="37"/>
        <v>-11.566145959747255</v>
      </c>
      <c r="U120" s="21">
        <f t="shared" si="38"/>
        <v>1132093.3306305334</v>
      </c>
      <c r="V120" s="21">
        <f t="shared" si="56"/>
        <v>792465.33144137333</v>
      </c>
      <c r="W120" s="22">
        <f t="shared" si="57"/>
        <v>7.3361744299516012</v>
      </c>
      <c r="X120" s="23">
        <f t="shared" si="58"/>
        <v>3.4279942336319302</v>
      </c>
      <c r="Y120" s="24">
        <f t="shared" si="39"/>
        <v>-7.2975671527386696</v>
      </c>
      <c r="Z120" s="14">
        <f t="shared" si="40"/>
        <v>47.926430869964719</v>
      </c>
      <c r="AJ120">
        <f t="shared" si="48"/>
        <v>0</v>
      </c>
      <c r="AL120">
        <f t="shared" si="46"/>
        <v>92.596969370093504</v>
      </c>
    </row>
    <row r="121" spans="1:38" x14ac:dyDescent="0.25">
      <c r="A121">
        <f t="shared" si="59"/>
        <v>243</v>
      </c>
      <c r="B121">
        <f t="shared" si="47"/>
        <v>4.05</v>
      </c>
      <c r="C121" s="8">
        <f t="shared" si="42"/>
        <v>20</v>
      </c>
      <c r="D121" s="10">
        <f t="shared" si="49"/>
        <v>293.14999999999998</v>
      </c>
      <c r="E121" s="3">
        <f t="shared" si="30"/>
        <v>69.019530319012176</v>
      </c>
      <c r="F121" s="3">
        <f t="shared" si="50"/>
        <v>342.16953031901215</v>
      </c>
      <c r="G121" s="14">
        <f t="shared" si="31"/>
        <v>64.567981217047958</v>
      </c>
      <c r="H121" s="3">
        <f t="shared" si="51"/>
        <v>337.71798121704796</v>
      </c>
      <c r="I121" s="3">
        <f t="shared" si="32"/>
        <v>1.4562251166073197</v>
      </c>
      <c r="J121" s="3">
        <f t="shared" si="52"/>
        <v>11.6</v>
      </c>
      <c r="K121" s="3">
        <f t="shared" si="33"/>
        <v>92.403295661796335</v>
      </c>
      <c r="L121" s="3">
        <f t="shared" si="43"/>
        <v>-13.880719327431715</v>
      </c>
      <c r="M121" s="3">
        <f t="shared" si="44"/>
        <v>-12.344937977267787</v>
      </c>
      <c r="N121" s="20">
        <f t="shared" si="34"/>
        <v>1261707.6081991028</v>
      </c>
      <c r="O121" s="21">
        <f t="shared" si="53"/>
        <v>883195.32573937194</v>
      </c>
      <c r="P121" s="22">
        <f t="shared" si="54"/>
        <v>9.8656362523141805</v>
      </c>
      <c r="Q121" s="22">
        <f t="shared" si="35"/>
        <v>10.614962750935513</v>
      </c>
      <c r="R121" s="22">
        <f t="shared" si="36"/>
        <v>10.614962750935513</v>
      </c>
      <c r="S121" s="23">
        <f t="shared" si="55"/>
        <v>4.9600825945280489</v>
      </c>
      <c r="T121" s="24">
        <f t="shared" si="37"/>
        <v>-11.768020485759978</v>
      </c>
      <c r="U121" s="21">
        <f t="shared" si="38"/>
        <v>1147129.7382426099</v>
      </c>
      <c r="V121" s="21">
        <f t="shared" si="56"/>
        <v>802990.81676982692</v>
      </c>
      <c r="W121" s="22">
        <f t="shared" si="57"/>
        <v>7.3555594545229468</v>
      </c>
      <c r="X121" s="23">
        <f t="shared" si="58"/>
        <v>3.437052326931632</v>
      </c>
      <c r="Y121" s="24">
        <f t="shared" si="39"/>
        <v>-7.4140322037570767</v>
      </c>
      <c r="Z121" s="14">
        <f t="shared" si="40"/>
        <v>46.995585667579775</v>
      </c>
      <c r="AJ121">
        <f t="shared" si="48"/>
        <v>0</v>
      </c>
      <c r="AL121">
        <f t="shared" si="46"/>
        <v>92.403295661796335</v>
      </c>
    </row>
    <row r="122" spans="1:38" x14ac:dyDescent="0.25">
      <c r="A122">
        <f t="shared" si="59"/>
        <v>248</v>
      </c>
      <c r="B122">
        <f t="shared" si="47"/>
        <v>4.1333333333333337</v>
      </c>
      <c r="C122" s="8">
        <f t="shared" si="42"/>
        <v>20</v>
      </c>
      <c r="D122" s="10">
        <f t="shared" si="49"/>
        <v>293.14999999999998</v>
      </c>
      <c r="E122" s="3">
        <f t="shared" si="30"/>
        <v>69.639295915725526</v>
      </c>
      <c r="F122" s="3">
        <f t="shared" si="50"/>
        <v>342.78929591572552</v>
      </c>
      <c r="G122" s="14">
        <f t="shared" si="31"/>
        <v>65.140716420914444</v>
      </c>
      <c r="H122" s="3">
        <f t="shared" si="51"/>
        <v>338.29071642091441</v>
      </c>
      <c r="I122" s="3">
        <f t="shared" si="32"/>
        <v>1.4592117670178812</v>
      </c>
      <c r="J122" s="3">
        <f t="shared" si="52"/>
        <v>11.6</v>
      </c>
      <c r="K122" s="3">
        <f t="shared" si="33"/>
        <v>92.214168663807868</v>
      </c>
      <c r="L122" s="3">
        <f t="shared" si="43"/>
        <v>-14.099349265146179</v>
      </c>
      <c r="M122" s="3">
        <f t="shared" si="44"/>
        <v>-12.539160438372887</v>
      </c>
      <c r="N122" s="20">
        <f t="shared" si="34"/>
        <v>1277659.677988111</v>
      </c>
      <c r="O122" s="21">
        <f t="shared" si="53"/>
        <v>894361.77459167771</v>
      </c>
      <c r="P122" s="22">
        <f t="shared" si="54"/>
        <v>9.8904577558351239</v>
      </c>
      <c r="Q122" s="22">
        <f t="shared" si="35"/>
        <v>10.659511362952028</v>
      </c>
      <c r="R122" s="22">
        <f t="shared" si="36"/>
        <v>10.659511362952028</v>
      </c>
      <c r="S122" s="23">
        <f t="shared" si="55"/>
        <v>4.9808989459612203</v>
      </c>
      <c r="T122" s="24">
        <f t="shared" si="37"/>
        <v>-11.966818528516889</v>
      </c>
      <c r="U122" s="21">
        <f t="shared" si="38"/>
        <v>1161871.2985859888</v>
      </c>
      <c r="V122" s="21">
        <f t="shared" si="56"/>
        <v>813309.90901019215</v>
      </c>
      <c r="W122" s="22">
        <f t="shared" si="57"/>
        <v>7.3743680166267112</v>
      </c>
      <c r="X122" s="23">
        <f t="shared" si="58"/>
        <v>3.4458410550419361</v>
      </c>
      <c r="Y122" s="24">
        <f t="shared" si="39"/>
        <v>-7.5285103206241262</v>
      </c>
      <c r="Z122" s="14">
        <f t="shared" si="40"/>
        <v>46.080330111147788</v>
      </c>
      <c r="AJ122">
        <f t="shared" si="48"/>
        <v>0</v>
      </c>
      <c r="AL122">
        <f t="shared" si="46"/>
        <v>92.214168663807868</v>
      </c>
    </row>
    <row r="123" spans="1:38" x14ac:dyDescent="0.25">
      <c r="A123">
        <f t="shared" si="59"/>
        <v>253</v>
      </c>
      <c r="B123">
        <f t="shared" si="47"/>
        <v>4.2166666666666668</v>
      </c>
      <c r="C123" s="8">
        <f t="shared" si="42"/>
        <v>20</v>
      </c>
      <c r="D123" s="10">
        <f t="shared" si="49"/>
        <v>293.14999999999998</v>
      </c>
      <c r="E123" s="3">
        <f t="shared" si="30"/>
        <v>70.246991359508144</v>
      </c>
      <c r="F123" s="3">
        <f t="shared" si="50"/>
        <v>343.39699135950809</v>
      </c>
      <c r="G123" s="14">
        <f t="shared" si="31"/>
        <v>65.702194124600211</v>
      </c>
      <c r="H123" s="3">
        <f t="shared" si="51"/>
        <v>338.8521941246002</v>
      </c>
      <c r="I123" s="3">
        <f t="shared" si="32"/>
        <v>1.4621402513614696</v>
      </c>
      <c r="J123" s="3">
        <f t="shared" si="52"/>
        <v>11.6</v>
      </c>
      <c r="K123" s="3">
        <f t="shared" si="33"/>
        <v>92.029475198911101</v>
      </c>
      <c r="L123" s="3">
        <f t="shared" si="43"/>
        <v>-14.31487584505172</v>
      </c>
      <c r="M123" s="3">
        <f t="shared" si="44"/>
        <v>-12.730525316553946</v>
      </c>
      <c r="N123" s="20">
        <f t="shared" si="34"/>
        <v>1293301.0756085832</v>
      </c>
      <c r="O123" s="21">
        <f t="shared" si="53"/>
        <v>905310.75292600819</v>
      </c>
      <c r="P123" s="22">
        <f t="shared" si="54"/>
        <v>9.9145562776140839</v>
      </c>
      <c r="Q123" s="22">
        <f t="shared" si="35"/>
        <v>10.702833766629766</v>
      </c>
      <c r="R123" s="22">
        <f t="shared" si="36"/>
        <v>10.702833766629766</v>
      </c>
      <c r="S123" s="23">
        <f t="shared" si="55"/>
        <v>5.0011423236797272</v>
      </c>
      <c r="T123" s="24">
        <f t="shared" si="37"/>
        <v>-12.162549988079318</v>
      </c>
      <c r="U123" s="21">
        <f t="shared" si="38"/>
        <v>1176323.1035291248</v>
      </c>
      <c r="V123" s="21">
        <f t="shared" si="56"/>
        <v>823426.1724703873</v>
      </c>
      <c r="W123" s="22">
        <f t="shared" si="57"/>
        <v>7.392622467563486</v>
      </c>
      <c r="X123" s="23">
        <f t="shared" si="58"/>
        <v>3.4543708621160292</v>
      </c>
      <c r="Y123" s="24">
        <f t="shared" si="39"/>
        <v>-7.6410206615894047</v>
      </c>
      <c r="Z123" s="14">
        <f t="shared" si="40"/>
        <v>45.180503387636705</v>
      </c>
      <c r="AJ123">
        <f t="shared" si="48"/>
        <v>0</v>
      </c>
      <c r="AL123">
        <f t="shared" si="46"/>
        <v>92.029475198911101</v>
      </c>
    </row>
    <row r="124" spans="1:38" x14ac:dyDescent="0.25">
      <c r="A124">
        <f t="shared" si="59"/>
        <v>258</v>
      </c>
      <c r="B124">
        <f t="shared" si="47"/>
        <v>4.3</v>
      </c>
      <c r="C124" s="8">
        <f t="shared" si="42"/>
        <v>20</v>
      </c>
      <c r="D124" s="10">
        <f t="shared" si="49"/>
        <v>293.14999999999998</v>
      </c>
      <c r="E124" s="3">
        <f t="shared" si="30"/>
        <v>70.84282012180752</v>
      </c>
      <c r="F124" s="3">
        <f t="shared" si="50"/>
        <v>343.99282012180748</v>
      </c>
      <c r="G124" s="14">
        <f t="shared" si="31"/>
        <v>66.252609732198067</v>
      </c>
      <c r="H124" s="3">
        <f t="shared" si="51"/>
        <v>339.40260973219802</v>
      </c>
      <c r="I124" s="3">
        <f t="shared" si="32"/>
        <v>1.4650115501669905</v>
      </c>
      <c r="J124" s="3">
        <f t="shared" si="52"/>
        <v>11.6</v>
      </c>
      <c r="K124" s="3">
        <f t="shared" si="33"/>
        <v>91.849105206482548</v>
      </c>
      <c r="L124" s="3">
        <f t="shared" si="43"/>
        <v>-14.527307618281693</v>
      </c>
      <c r="M124" s="3">
        <f t="shared" si="44"/>
        <v>-12.919045595358911</v>
      </c>
      <c r="N124" s="20">
        <f t="shared" si="34"/>
        <v>1308637.0381868582</v>
      </c>
      <c r="O124" s="21">
        <f t="shared" si="53"/>
        <v>916045.92673080065</v>
      </c>
      <c r="P124" s="22">
        <f t="shared" si="54"/>
        <v>9.9379588952866662</v>
      </c>
      <c r="Q124" s="22">
        <f t="shared" si="35"/>
        <v>10.744972373022666</v>
      </c>
      <c r="R124" s="22">
        <f t="shared" si="36"/>
        <v>10.744972373022666</v>
      </c>
      <c r="S124" s="23">
        <f t="shared" si="55"/>
        <v>5.0208325452124098</v>
      </c>
      <c r="T124" s="24">
        <f t="shared" si="37"/>
        <v>-12.355227040364856</v>
      </c>
      <c r="U124" s="21">
        <f t="shared" si="38"/>
        <v>1190490.1825537151</v>
      </c>
      <c r="V124" s="21">
        <f t="shared" si="56"/>
        <v>833343.1277876005</v>
      </c>
      <c r="W124" s="22">
        <f t="shared" si="57"/>
        <v>7.410343949925096</v>
      </c>
      <c r="X124" s="23">
        <f t="shared" si="58"/>
        <v>3.462651627510454</v>
      </c>
      <c r="Y124" s="24">
        <f t="shared" si="39"/>
        <v>-7.7515830393047924</v>
      </c>
      <c r="Z124" s="14">
        <f t="shared" si="40"/>
        <v>44.2959419131723</v>
      </c>
      <c r="AJ124">
        <f t="shared" si="48"/>
        <v>0</v>
      </c>
      <c r="AL124">
        <f t="shared" si="46"/>
        <v>91.849105206482548</v>
      </c>
    </row>
    <row r="125" spans="1:38" x14ac:dyDescent="0.25">
      <c r="A125">
        <f t="shared" si="59"/>
        <v>263</v>
      </c>
      <c r="B125">
        <f t="shared" si="47"/>
        <v>4.3833333333333337</v>
      </c>
      <c r="C125" s="8">
        <f t="shared" si="42"/>
        <v>20</v>
      </c>
      <c r="D125" s="10">
        <f t="shared" si="49"/>
        <v>293.14999999999998</v>
      </c>
      <c r="E125" s="3">
        <f t="shared" si="30"/>
        <v>71.42698351676944</v>
      </c>
      <c r="F125" s="3">
        <f t="shared" si="50"/>
        <v>344.57698351676942</v>
      </c>
      <c r="G125" s="14">
        <f t="shared" si="31"/>
        <v>66.792156218459255</v>
      </c>
      <c r="H125" s="3">
        <f t="shared" si="51"/>
        <v>339.94215621845922</v>
      </c>
      <c r="I125" s="3">
        <f t="shared" si="32"/>
        <v>1.4678266335673118</v>
      </c>
      <c r="J125" s="3">
        <f t="shared" si="52"/>
        <v>11.6</v>
      </c>
      <c r="K125" s="3">
        <f t="shared" si="33"/>
        <v>91.672951643460777</v>
      </c>
      <c r="L125" s="3">
        <f t="shared" si="43"/>
        <v>-14.736654735110154</v>
      </c>
      <c r="M125" s="3">
        <f t="shared" si="44"/>
        <v>-13.104735483887724</v>
      </c>
      <c r="N125" s="20">
        <f t="shared" si="34"/>
        <v>1323672.7473227533</v>
      </c>
      <c r="O125" s="21">
        <f t="shared" si="53"/>
        <v>926570.92312592722</v>
      </c>
      <c r="P125" s="22">
        <f t="shared" si="54"/>
        <v>9.9606912835265806</v>
      </c>
      <c r="Q125" s="22">
        <f t="shared" si="35"/>
        <v>10.785967558018363</v>
      </c>
      <c r="R125" s="22">
        <f t="shared" si="36"/>
        <v>10.785967558018363</v>
      </c>
      <c r="S125" s="23">
        <f t="shared" si="55"/>
        <v>5.0399884771103993</v>
      </c>
      <c r="T125" s="24">
        <f t="shared" si="37"/>
        <v>-12.544863969913918</v>
      </c>
      <c r="U125" s="21">
        <f t="shared" si="38"/>
        <v>1204377.5026129365</v>
      </c>
      <c r="V125" s="21">
        <f t="shared" si="56"/>
        <v>843064.25182905549</v>
      </c>
      <c r="W125" s="22">
        <f t="shared" si="57"/>
        <v>7.4275524859440178</v>
      </c>
      <c r="X125" s="23">
        <f t="shared" si="58"/>
        <v>3.4706927070683866</v>
      </c>
      <c r="Y125" s="24">
        <f t="shared" si="39"/>
        <v>-7.8602178542339018</v>
      </c>
      <c r="Z125" s="14">
        <f t="shared" si="40"/>
        <v>43.426479600315083</v>
      </c>
      <c r="AJ125">
        <f t="shared" si="48"/>
        <v>0</v>
      </c>
      <c r="AL125">
        <f t="shared" si="46"/>
        <v>91.672951643460777</v>
      </c>
    </row>
    <row r="126" spans="1:38" x14ac:dyDescent="0.25">
      <c r="A126">
        <f t="shared" si="59"/>
        <v>268</v>
      </c>
      <c r="B126">
        <f t="shared" si="47"/>
        <v>4.4666666666666668</v>
      </c>
      <c r="C126" s="8">
        <f t="shared" si="42"/>
        <v>20</v>
      </c>
      <c r="D126" s="10">
        <f t="shared" si="49"/>
        <v>293.14999999999998</v>
      </c>
      <c r="E126" s="3">
        <f t="shared" si="30"/>
        <v>71.999680668221615</v>
      </c>
      <c r="F126" s="3">
        <f t="shared" si="50"/>
        <v>345.14968066822161</v>
      </c>
      <c r="G126" s="14">
        <f t="shared" si="31"/>
        <v>67.321024124581314</v>
      </c>
      <c r="H126" s="3">
        <f t="shared" si="51"/>
        <v>340.47102412458128</v>
      </c>
      <c r="I126" s="3">
        <f t="shared" si="32"/>
        <v>1.4705864611401598</v>
      </c>
      <c r="J126" s="3">
        <f t="shared" si="52"/>
        <v>11.6</v>
      </c>
      <c r="K126" s="3">
        <f t="shared" si="33"/>
        <v>91.500910388957578</v>
      </c>
      <c r="L126" s="3">
        <f t="shared" si="43"/>
        <v>-14.942928873363824</v>
      </c>
      <c r="M126" s="3">
        <f t="shared" si="44"/>
        <v>-13.287610358190856</v>
      </c>
      <c r="N126" s="20">
        <f t="shared" si="34"/>
        <v>1338413.328239762</v>
      </c>
      <c r="O126" s="21">
        <f t="shared" si="53"/>
        <v>936889.32976783335</v>
      </c>
      <c r="P126" s="22">
        <f t="shared" si="54"/>
        <v>9.982777812364974</v>
      </c>
      <c r="Q126" s="22">
        <f t="shared" si="35"/>
        <v>10.825857797671455</v>
      </c>
      <c r="R126" s="22">
        <f t="shared" si="36"/>
        <v>10.825857797671455</v>
      </c>
      <c r="S126" s="23">
        <f t="shared" si="55"/>
        <v>5.0586280981846619</v>
      </c>
      <c r="T126" s="24">
        <f t="shared" si="37"/>
        <v>-12.731477013084948</v>
      </c>
      <c r="U126" s="21">
        <f t="shared" si="38"/>
        <v>1217989.9680230287</v>
      </c>
      <c r="V126" s="21">
        <f t="shared" si="56"/>
        <v>852592.97761612001</v>
      </c>
      <c r="W126" s="22">
        <f t="shared" si="57"/>
        <v>7.4442670577277568</v>
      </c>
      <c r="X126" s="23">
        <f t="shared" si="58"/>
        <v>3.47850297061097</v>
      </c>
      <c r="Y126" s="24">
        <f t="shared" si="39"/>
        <v>-7.966946032701939</v>
      </c>
      <c r="Z126" s="14">
        <f t="shared" si="40"/>
        <v>42.57194811161601</v>
      </c>
      <c r="AJ126">
        <f t="shared" si="48"/>
        <v>0</v>
      </c>
      <c r="AL126">
        <f t="shared" si="46"/>
        <v>91.500910388957578</v>
      </c>
    </row>
    <row r="127" spans="1:38" x14ac:dyDescent="0.25">
      <c r="A127">
        <f t="shared" si="59"/>
        <v>273</v>
      </c>
      <c r="B127">
        <f t="shared" si="47"/>
        <v>4.55</v>
      </c>
      <c r="C127" s="8">
        <f t="shared" si="42"/>
        <v>20</v>
      </c>
      <c r="D127" s="10">
        <f t="shared" si="49"/>
        <v>293.14999999999998</v>
      </c>
      <c r="E127" s="3">
        <f t="shared" si="30"/>
        <v>72.56110848000111</v>
      </c>
      <c r="F127" s="3">
        <f t="shared" si="50"/>
        <v>345.71110848000109</v>
      </c>
      <c r="G127" s="14">
        <f t="shared" si="31"/>
        <v>67.839401555288461</v>
      </c>
      <c r="H127" s="3">
        <f t="shared" si="51"/>
        <v>340.98940155528845</v>
      </c>
      <c r="I127" s="3">
        <f t="shared" si="32"/>
        <v>1.4732919817651253</v>
      </c>
      <c r="J127" s="3">
        <f t="shared" si="52"/>
        <v>11.6</v>
      </c>
      <c r="K127" s="3">
        <f t="shared" si="33"/>
        <v>91.33288015236873</v>
      </c>
      <c r="L127" s="3">
        <f t="shared" si="43"/>
        <v>-15.146143168144878</v>
      </c>
      <c r="M127" s="3">
        <f t="shared" si="44"/>
        <v>-13.4676867037546</v>
      </c>
      <c r="N127" s="20">
        <f t="shared" si="34"/>
        <v>1352863.8490213132</v>
      </c>
      <c r="O127" s="21">
        <f t="shared" si="53"/>
        <v>947004.69431491918</v>
      </c>
      <c r="P127" s="22">
        <f t="shared" si="54"/>
        <v>10.004241636826814</v>
      </c>
      <c r="Q127" s="22">
        <f t="shared" si="35"/>
        <v>10.86467979197683</v>
      </c>
      <c r="R127" s="22">
        <f t="shared" si="36"/>
        <v>10.86467979197683</v>
      </c>
      <c r="S127" s="23">
        <f t="shared" si="55"/>
        <v>5.0767685573419001</v>
      </c>
      <c r="T127" s="24">
        <f t="shared" si="37"/>
        <v>-12.915084210922828</v>
      </c>
      <c r="U127" s="21">
        <f t="shared" si="38"/>
        <v>1231332.4203881475</v>
      </c>
      <c r="V127" s="21">
        <f t="shared" si="56"/>
        <v>861932.69427170313</v>
      </c>
      <c r="W127" s="22">
        <f t="shared" si="57"/>
        <v>7.4605056802649656</v>
      </c>
      <c r="X127" s="23">
        <f t="shared" si="58"/>
        <v>3.4860908360510843</v>
      </c>
      <c r="Y127" s="24">
        <f t="shared" si="39"/>
        <v>-8.0717889692204601</v>
      </c>
      <c r="Z127" s="14">
        <f t="shared" si="40"/>
        <v>41.73217710032597</v>
      </c>
      <c r="AJ127">
        <f t="shared" si="48"/>
        <v>0</v>
      </c>
      <c r="AL127">
        <f t="shared" si="46"/>
        <v>91.33288015236873</v>
      </c>
    </row>
    <row r="128" spans="1:38" x14ac:dyDescent="0.25">
      <c r="A128">
        <f t="shared" si="59"/>
        <v>278</v>
      </c>
      <c r="B128">
        <f t="shared" si="47"/>
        <v>4.6333333333333337</v>
      </c>
      <c r="C128" s="8">
        <f t="shared" si="42"/>
        <v>20</v>
      </c>
      <c r="D128" s="10">
        <f t="shared" si="49"/>
        <v>293.14999999999998</v>
      </c>
      <c r="E128" s="3">
        <f t="shared" si="30"/>
        <v>73.111461609456271</v>
      </c>
      <c r="F128" s="3">
        <f t="shared" si="50"/>
        <v>346.26146160945626</v>
      </c>
      <c r="G128" s="14">
        <f t="shared" si="31"/>
        <v>68.347474177195963</v>
      </c>
      <c r="H128" s="3">
        <f t="shared" si="51"/>
        <v>341.49747417719595</v>
      </c>
      <c r="I128" s="3">
        <f t="shared" si="32"/>
        <v>1.4759441334959698</v>
      </c>
      <c r="J128" s="3">
        <f t="shared" si="52"/>
        <v>11.6</v>
      </c>
      <c r="K128" s="3">
        <f t="shared" si="33"/>
        <v>91.168762384844996</v>
      </c>
      <c r="L128" s="3">
        <f t="shared" si="43"/>
        <v>-15.346312142910369</v>
      </c>
      <c r="M128" s="3">
        <f t="shared" si="44"/>
        <v>-13.644982059118442</v>
      </c>
      <c r="N128" s="20">
        <f t="shared" si="34"/>
        <v>1367029.3199287415</v>
      </c>
      <c r="O128" s="21">
        <f t="shared" si="53"/>
        <v>956920.52395011904</v>
      </c>
      <c r="P128" s="22">
        <f t="shared" si="54"/>
        <v>10.025104778798177</v>
      </c>
      <c r="Q128" s="22">
        <f t="shared" si="35"/>
        <v>10.902468578269861</v>
      </c>
      <c r="R128" s="22">
        <f t="shared" si="36"/>
        <v>10.902468578269861</v>
      </c>
      <c r="S128" s="23">
        <f t="shared" si="55"/>
        <v>5.094426226573372</v>
      </c>
      <c r="T128" s="24">
        <f t="shared" si="37"/>
        <v>-13.095705271015166</v>
      </c>
      <c r="U128" s="21">
        <f t="shared" si="38"/>
        <v>1244409.6385582639</v>
      </c>
      <c r="V128" s="21">
        <f t="shared" si="56"/>
        <v>871086.74699078465</v>
      </c>
      <c r="W128" s="22">
        <f t="shared" si="57"/>
        <v>7.4762854679786361</v>
      </c>
      <c r="X128" s="23">
        <f t="shared" si="58"/>
        <v>3.4934643004918358</v>
      </c>
      <c r="Y128" s="24">
        <f t="shared" si="39"/>
        <v>-8.1747684727580729</v>
      </c>
      <c r="Z128" s="14">
        <f t="shared" si="40"/>
        <v>40.906994439042947</v>
      </c>
      <c r="AJ128">
        <f t="shared" si="48"/>
        <v>0</v>
      </c>
      <c r="AL128">
        <f t="shared" si="46"/>
        <v>91.168762384844996</v>
      </c>
    </row>
    <row r="129" spans="1:38" x14ac:dyDescent="0.25">
      <c r="A129">
        <f t="shared" si="59"/>
        <v>283</v>
      </c>
      <c r="B129">
        <f t="shared" si="47"/>
        <v>4.7166666666666668</v>
      </c>
      <c r="C129" s="8">
        <f t="shared" si="42"/>
        <v>20</v>
      </c>
      <c r="D129" s="10">
        <f t="shared" si="49"/>
        <v>293.14999999999998</v>
      </c>
      <c r="E129" s="3">
        <f t="shared" si="30"/>
        <v>73.650932443963882</v>
      </c>
      <c r="F129" s="3">
        <f t="shared" si="50"/>
        <v>346.80093244396386</v>
      </c>
      <c r="G129" s="14">
        <f t="shared" si="31"/>
        <v>68.845425218444475</v>
      </c>
      <c r="H129" s="3">
        <f t="shared" si="51"/>
        <v>341.99542521844444</v>
      </c>
      <c r="I129" s="3">
        <f t="shared" si="32"/>
        <v>1.478543843447462</v>
      </c>
      <c r="J129" s="3">
        <f t="shared" si="52"/>
        <v>11.6</v>
      </c>
      <c r="K129" s="3">
        <f t="shared" si="33"/>
        <v>91.008461193989206</v>
      </c>
      <c r="L129" s="3">
        <f t="shared" si="43"/>
        <v>-15.543451641948895</v>
      </c>
      <c r="M129" s="3">
        <f t="shared" si="44"/>
        <v>-13.819514960665018</v>
      </c>
      <c r="N129" s="20">
        <f t="shared" si="34"/>
        <v>1380914.692796865</v>
      </c>
      <c r="O129" s="21">
        <f t="shared" si="53"/>
        <v>966640.28495780542</v>
      </c>
      <c r="P129" s="22">
        <f t="shared" si="54"/>
        <v>10.045388201927441</v>
      </c>
      <c r="Q129" s="22">
        <f t="shared" si="35"/>
        <v>10.939257635299629</v>
      </c>
      <c r="R129" s="22">
        <f t="shared" si="36"/>
        <v>10.939257635299629</v>
      </c>
      <c r="S129" s="23">
        <f t="shared" si="55"/>
        <v>5.1116167495854627</v>
      </c>
      <c r="T129" s="24">
        <f t="shared" si="37"/>
        <v>-13.273361437713886</v>
      </c>
      <c r="U129" s="21">
        <f t="shared" si="38"/>
        <v>1257226.3386197544</v>
      </c>
      <c r="V129" s="21">
        <f t="shared" si="56"/>
        <v>880058.437033828</v>
      </c>
      <c r="W129" s="22">
        <f t="shared" si="57"/>
        <v>7.4916226955057628</v>
      </c>
      <c r="X129" s="23">
        <f t="shared" si="58"/>
        <v>3.5006309686272385</v>
      </c>
      <c r="Y129" s="24">
        <f t="shared" si="39"/>
        <v>-8.2759067166599074</v>
      </c>
      <c r="Z129" s="14">
        <f t="shared" si="40"/>
        <v>40.096226437001505</v>
      </c>
      <c r="AJ129">
        <f t="shared" si="48"/>
        <v>0</v>
      </c>
      <c r="AL129">
        <f t="shared" si="46"/>
        <v>91.008461193989206</v>
      </c>
    </row>
    <row r="130" spans="1:38" x14ac:dyDescent="0.25">
      <c r="A130">
        <f t="shared" si="59"/>
        <v>288</v>
      </c>
      <c r="B130">
        <f t="shared" si="47"/>
        <v>4.8</v>
      </c>
      <c r="C130" s="8">
        <f t="shared" si="42"/>
        <v>20</v>
      </c>
      <c r="D130" s="10">
        <f t="shared" si="49"/>
        <v>293.14999999999998</v>
      </c>
      <c r="E130" s="3">
        <f t="shared" si="30"/>
        <v>74.179711080311947</v>
      </c>
      <c r="F130" s="3">
        <f t="shared" si="50"/>
        <v>347.32971108031194</v>
      </c>
      <c r="G130" s="14">
        <f t="shared" si="31"/>
        <v>69.333435469585737</v>
      </c>
      <c r="H130" s="3">
        <f t="shared" si="51"/>
        <v>342.48343546958574</v>
      </c>
      <c r="I130" s="3">
        <f t="shared" si="32"/>
        <v>1.4810920276960233</v>
      </c>
      <c r="J130" s="3">
        <f t="shared" si="52"/>
        <v>11.6</v>
      </c>
      <c r="K130" s="3">
        <f t="shared" si="33"/>
        <v>90.851883261650272</v>
      </c>
      <c r="L130" s="3">
        <f t="shared" si="43"/>
        <v>-15.737578764291181</v>
      </c>
      <c r="M130" s="3">
        <f t="shared" si="44"/>
        <v>-13.991304888617217</v>
      </c>
      <c r="N130" s="20">
        <f t="shared" si="34"/>
        <v>1394524.860503322</v>
      </c>
      <c r="O130" s="21">
        <f t="shared" si="53"/>
        <v>976167.40235232527</v>
      </c>
      <c r="P130" s="22">
        <f t="shared" si="54"/>
        <v>10.065111880267624</v>
      </c>
      <c r="Q130" s="22">
        <f t="shared" si="35"/>
        <v>10.975078978898923</v>
      </c>
      <c r="R130" s="22">
        <f t="shared" si="36"/>
        <v>10.975078978898923</v>
      </c>
      <c r="S130" s="23">
        <f t="shared" si="55"/>
        <v>5.1283550865036789</v>
      </c>
      <c r="T130" s="24">
        <f t="shared" si="37"/>
        <v>-13.448075370154447</v>
      </c>
      <c r="U130" s="21">
        <f t="shared" si="38"/>
        <v>1269787.173918196</v>
      </c>
      <c r="V130" s="21">
        <f t="shared" si="56"/>
        <v>888851.02174273715</v>
      </c>
      <c r="W130" s="22">
        <f t="shared" si="57"/>
        <v>7.5065328533006266</v>
      </c>
      <c r="X130" s="23">
        <f t="shared" si="58"/>
        <v>3.507598078724111</v>
      </c>
      <c r="Y130" s="24">
        <f t="shared" si="39"/>
        <v>-8.375226191946977</v>
      </c>
      <c r="Z130" s="14">
        <f t="shared" si="40"/>
        <v>39.299698046640444</v>
      </c>
      <c r="AJ130">
        <f t="shared" si="48"/>
        <v>0</v>
      </c>
      <c r="AL130">
        <f t="shared" si="46"/>
        <v>90.851883261650272</v>
      </c>
    </row>
    <row r="131" spans="1:38" x14ac:dyDescent="0.25">
      <c r="A131">
        <f t="shared" si="59"/>
        <v>293</v>
      </c>
      <c r="B131">
        <f t="shared" si="47"/>
        <v>4.8833333333333337</v>
      </c>
      <c r="C131" s="8">
        <f t="shared" si="42"/>
        <v>20</v>
      </c>
      <c r="D131" s="10">
        <f t="shared" si="49"/>
        <v>293.14999999999998</v>
      </c>
      <c r="E131" s="3">
        <f t="shared" si="30"/>
        <v>74.697985306806657</v>
      </c>
      <c r="F131" s="3">
        <f t="shared" si="50"/>
        <v>347.84798530680666</v>
      </c>
      <c r="G131" s="14">
        <f t="shared" si="31"/>
        <v>69.811683285697626</v>
      </c>
      <c r="H131" s="3">
        <f t="shared" si="51"/>
        <v>342.96168328569763</v>
      </c>
      <c r="I131" s="3">
        <f t="shared" si="32"/>
        <v>1.4835895911935013</v>
      </c>
      <c r="J131" s="3">
        <f t="shared" si="52"/>
        <v>11.6</v>
      </c>
      <c r="K131" s="3">
        <f t="shared" si="33"/>
        <v>90.698937764689163</v>
      </c>
      <c r="L131" s="3">
        <f t="shared" si="43"/>
        <v>-15.928711799085832</v>
      </c>
      <c r="M131" s="3">
        <f t="shared" si="44"/>
        <v>-14.1603722142723</v>
      </c>
      <c r="N131" s="20">
        <f t="shared" si="34"/>
        <v>1407864.6565080232</v>
      </c>
      <c r="O131" s="21">
        <f t="shared" si="53"/>
        <v>985505.25955561618</v>
      </c>
      <c r="P131" s="22">
        <f t="shared" si="54"/>
        <v>10.084294861284482</v>
      </c>
      <c r="Q131" s="22">
        <f t="shared" si="35"/>
        <v>11.009963250068974</v>
      </c>
      <c r="R131" s="22">
        <f t="shared" si="36"/>
        <v>11.009963250068974</v>
      </c>
      <c r="S131" s="23">
        <f t="shared" si="55"/>
        <v>5.1446555550322302</v>
      </c>
      <c r="T131" s="24">
        <f t="shared" si="37"/>
        <v>-13.619871027554334</v>
      </c>
      <c r="U131" s="21">
        <f t="shared" si="38"/>
        <v>1282096.7351128072</v>
      </c>
      <c r="V131" s="21">
        <f t="shared" si="56"/>
        <v>897467.71457896498</v>
      </c>
      <c r="W131" s="22">
        <f t="shared" si="57"/>
        <v>7.5210306985875812</v>
      </c>
      <c r="X131" s="23">
        <f t="shared" si="58"/>
        <v>3.5143725264309245</v>
      </c>
      <c r="Y131" s="24">
        <f t="shared" si="39"/>
        <v>-8.4727496637514559</v>
      </c>
      <c r="Z131" s="14">
        <f t="shared" si="40"/>
        <v>38.517233060025241</v>
      </c>
      <c r="AJ131">
        <f t="shared" si="48"/>
        <v>0</v>
      </c>
      <c r="AL131">
        <f t="shared" si="46"/>
        <v>90.698937764689163</v>
      </c>
    </row>
    <row r="132" spans="1:38" x14ac:dyDescent="0.25">
      <c r="A132">
        <f t="shared" si="59"/>
        <v>298</v>
      </c>
      <c r="B132">
        <f t="shared" si="47"/>
        <v>4.9666666666666668</v>
      </c>
      <c r="C132" s="8">
        <f t="shared" si="42"/>
        <v>20</v>
      </c>
      <c r="D132" s="10">
        <f t="shared" si="49"/>
        <v>293.14999999999998</v>
      </c>
      <c r="E132" s="3">
        <f t="shared" si="30"/>
        <v>75.205940587969621</v>
      </c>
      <c r="F132" s="3">
        <f t="shared" si="50"/>
        <v>348.3559405879696</v>
      </c>
      <c r="G132" s="14">
        <f t="shared" si="31"/>
        <v>70.280344589702949</v>
      </c>
      <c r="H132" s="3">
        <f t="shared" si="51"/>
        <v>343.43034458970294</v>
      </c>
      <c r="I132" s="3">
        <f t="shared" si="32"/>
        <v>1.4860374276934256</v>
      </c>
      <c r="J132" s="3">
        <f t="shared" si="52"/>
        <v>11.6</v>
      </c>
      <c r="K132" s="3">
        <f t="shared" si="33"/>
        <v>90.549536298597303</v>
      </c>
      <c r="L132" s="3">
        <f t="shared" si="43"/>
        <v>-16.116870162467816</v>
      </c>
      <c r="M132" s="3">
        <f t="shared" si="44"/>
        <v>-14.326738148498556</v>
      </c>
      <c r="N132" s="20">
        <f t="shared" si="34"/>
        <v>1420938.8544592762</v>
      </c>
      <c r="O132" s="21">
        <f t="shared" si="53"/>
        <v>994657.19812149322</v>
      </c>
      <c r="P132" s="22">
        <f t="shared" si="54"/>
        <v>10.102955323782904</v>
      </c>
      <c r="Q132" s="22">
        <f t="shared" si="35"/>
        <v>11.043939796204688</v>
      </c>
      <c r="R132" s="22">
        <f t="shared" si="36"/>
        <v>11.043939796204688</v>
      </c>
      <c r="S132" s="23">
        <f t="shared" si="55"/>
        <v>5.1605318684083716</v>
      </c>
      <c r="T132" s="24">
        <f t="shared" si="37"/>
        <v>-13.78877356131634</v>
      </c>
      <c r="U132" s="21">
        <f t="shared" si="38"/>
        <v>1294159.5502618682</v>
      </c>
      <c r="V132" s="21">
        <f t="shared" si="56"/>
        <v>905911.68518330762</v>
      </c>
      <c r="W132" s="22">
        <f t="shared" si="57"/>
        <v>7.5351303021276008</v>
      </c>
      <c r="X132" s="23">
        <f t="shared" si="58"/>
        <v>3.5209608866305335</v>
      </c>
      <c r="Y132" s="24">
        <f t="shared" si="39"/>
        <v>-8.5685001306658233</v>
      </c>
      <c r="Z132" s="14">
        <f t="shared" si="40"/>
        <v>37.748654295648763</v>
      </c>
      <c r="AJ132">
        <f t="shared" si="48"/>
        <v>0</v>
      </c>
      <c r="AL132">
        <f t="shared" si="46"/>
        <v>90.549536298597303</v>
      </c>
    </row>
    <row r="133" spans="1:38" x14ac:dyDescent="0.25">
      <c r="A133">
        <f t="shared" si="59"/>
        <v>303</v>
      </c>
      <c r="B133">
        <f t="shared" si="47"/>
        <v>5.05</v>
      </c>
      <c r="C133" s="8">
        <f t="shared" si="42"/>
        <v>20</v>
      </c>
      <c r="D133" s="10">
        <f t="shared" si="49"/>
        <v>293.14999999999998</v>
      </c>
      <c r="E133" s="3">
        <f t="shared" si="30"/>
        <v>75.703760051698708</v>
      </c>
      <c r="F133" s="3">
        <f t="shared" si="50"/>
        <v>348.85376005169871</v>
      </c>
      <c r="G133" s="14">
        <f t="shared" si="31"/>
        <v>70.739592876864236</v>
      </c>
      <c r="H133" s="3">
        <f t="shared" si="51"/>
        <v>343.88959287686419</v>
      </c>
      <c r="I133" s="3">
        <f t="shared" si="32"/>
        <v>1.488436419689136</v>
      </c>
      <c r="J133" s="3">
        <f t="shared" si="52"/>
        <v>11.6</v>
      </c>
      <c r="K133" s="3">
        <f t="shared" si="33"/>
        <v>90.403592803851993</v>
      </c>
      <c r="L133" s="3">
        <f t="shared" si="43"/>
        <v>-16.30207433594283</v>
      </c>
      <c r="M133" s="3">
        <f t="shared" si="44"/>
        <v>-14.490424691514807</v>
      </c>
      <c r="N133" s="20">
        <f t="shared" si="34"/>
        <v>1433752.1678633213</v>
      </c>
      <c r="O133" s="21">
        <f t="shared" si="53"/>
        <v>1003626.5175043248</v>
      </c>
      <c r="P133" s="22">
        <f t="shared" si="54"/>
        <v>10.121110631241795</v>
      </c>
      <c r="Q133" s="22">
        <f t="shared" si="35"/>
        <v>11.077036746105533</v>
      </c>
      <c r="R133" s="22">
        <f t="shared" si="36"/>
        <v>11.077036746105533</v>
      </c>
      <c r="S133" s="23">
        <f t="shared" si="55"/>
        <v>5.1759971704529484</v>
      </c>
      <c r="T133" s="24">
        <f t="shared" si="37"/>
        <v>-13.954809213501232</v>
      </c>
      <c r="U133" s="21">
        <f t="shared" si="38"/>
        <v>1305980.0849384125</v>
      </c>
      <c r="V133" s="21">
        <f t="shared" si="56"/>
        <v>914186.0594568887</v>
      </c>
      <c r="W133" s="22">
        <f t="shared" si="57"/>
        <v>7.5488450912095058</v>
      </c>
      <c r="X133" s="23">
        <f t="shared" si="58"/>
        <v>3.5273694335288055</v>
      </c>
      <c r="Y133" s="24">
        <f t="shared" si="39"/>
        <v>-8.6625007868036654</v>
      </c>
      <c r="Z133" s="14">
        <f t="shared" si="40"/>
        <v>36.993783776089458</v>
      </c>
      <c r="AJ133">
        <f t="shared" si="48"/>
        <v>0</v>
      </c>
      <c r="AL133">
        <f t="shared" si="46"/>
        <v>90.403592803851993</v>
      </c>
    </row>
    <row r="134" spans="1:38" x14ac:dyDescent="0.25">
      <c r="A134">
        <f t="shared" si="59"/>
        <v>308</v>
      </c>
      <c r="B134">
        <f t="shared" si="47"/>
        <v>5.1333333333333337</v>
      </c>
      <c r="C134" s="8">
        <f t="shared" si="42"/>
        <v>20</v>
      </c>
      <c r="D134" s="10">
        <f t="shared" si="49"/>
        <v>293.14999999999998</v>
      </c>
      <c r="E134" s="3">
        <f t="shared" si="30"/>
        <v>76.191624478771686</v>
      </c>
      <c r="F134" s="3">
        <f t="shared" si="50"/>
        <v>349.34162447877168</v>
      </c>
      <c r="G134" s="14">
        <f t="shared" si="31"/>
        <v>71.189599220423972</v>
      </c>
      <c r="H134" s="3">
        <f t="shared" si="51"/>
        <v>344.33959922042396</v>
      </c>
      <c r="I134" s="3">
        <f t="shared" si="32"/>
        <v>1.4907874383632007</v>
      </c>
      <c r="J134" s="3">
        <f t="shared" si="52"/>
        <v>11.6</v>
      </c>
      <c r="K134" s="3">
        <f t="shared" si="33"/>
        <v>90.261023494898225</v>
      </c>
      <c r="L134" s="3">
        <f t="shared" si="43"/>
        <v>-16.484345806305871</v>
      </c>
      <c r="M134" s="3">
        <f t="shared" si="44"/>
        <v>-14.651454583969867</v>
      </c>
      <c r="N134" s="20">
        <f t="shared" si="34"/>
        <v>1446309.2498141644</v>
      </c>
      <c r="O134" s="21">
        <f t="shared" si="53"/>
        <v>1012416.4748699149</v>
      </c>
      <c r="P134" s="22">
        <f t="shared" si="54"/>
        <v>10.138777380992893</v>
      </c>
      <c r="Q134" s="22">
        <f t="shared" si="35"/>
        <v>11.109281079347076</v>
      </c>
      <c r="R134" s="22">
        <f t="shared" si="36"/>
        <v>11.109281079347076</v>
      </c>
      <c r="S134" s="23">
        <f t="shared" si="55"/>
        <v>5.191064067985816</v>
      </c>
      <c r="T134" s="24">
        <f t="shared" si="37"/>
        <v>-14.118005221269589</v>
      </c>
      <c r="U134" s="21">
        <f t="shared" si="38"/>
        <v>1317562.7423754006</v>
      </c>
      <c r="V134" s="21">
        <f t="shared" si="56"/>
        <v>922293.91966278036</v>
      </c>
      <c r="W134" s="22">
        <f t="shared" si="57"/>
        <v>7.5621878892301391</v>
      </c>
      <c r="X134" s="23">
        <f t="shared" si="58"/>
        <v>3.5336041591493559</v>
      </c>
      <c r="Y134" s="24">
        <f t="shared" si="39"/>
        <v>-8.754774986387174</v>
      </c>
      <c r="Z134" s="14">
        <f t="shared" si="40"/>
        <v>36.252442896965725</v>
      </c>
      <c r="AJ134">
        <f t="shared" si="48"/>
        <v>0</v>
      </c>
      <c r="AL134">
        <f t="shared" si="46"/>
        <v>90.261023494898225</v>
      </c>
    </row>
    <row r="135" spans="1:38" x14ac:dyDescent="0.25">
      <c r="A135">
        <f t="shared" si="59"/>
        <v>313</v>
      </c>
      <c r="B135">
        <f t="shared" si="47"/>
        <v>5.2166666666666668</v>
      </c>
      <c r="C135" s="8">
        <f t="shared" si="42"/>
        <v>20</v>
      </c>
      <c r="D135" s="10">
        <f t="shared" si="49"/>
        <v>293.14999999999998</v>
      </c>
      <c r="E135" s="3">
        <f t="shared" si="30"/>
        <v>76.669712294578062</v>
      </c>
      <c r="F135" s="3">
        <f t="shared" si="50"/>
        <v>349.81971229457804</v>
      </c>
      <c r="G135" s="14">
        <f t="shared" si="31"/>
        <v>71.630532278358231</v>
      </c>
      <c r="H135" s="3">
        <f t="shared" si="51"/>
        <v>344.78053227835824</v>
      </c>
      <c r="I135" s="3">
        <f t="shared" si="32"/>
        <v>1.4930913435475717</v>
      </c>
      <c r="J135" s="3">
        <f t="shared" si="52"/>
        <v>11.6</v>
      </c>
      <c r="K135" s="3">
        <f t="shared" si="33"/>
        <v>90.121746791650835</v>
      </c>
      <c r="L135" s="3">
        <f t="shared" si="43"/>
        <v>-16.663707007109934</v>
      </c>
      <c r="M135" s="3">
        <f t="shared" si="44"/>
        <v>-14.809851259334311</v>
      </c>
      <c r="N135" s="20">
        <f t="shared" si="34"/>
        <v>1458614.6927807657</v>
      </c>
      <c r="O135" s="21">
        <f t="shared" si="53"/>
        <v>1021030.2849465359</v>
      </c>
      <c r="P135" s="22">
        <f t="shared" si="54"/>
        <v>10.155971449631467</v>
      </c>
      <c r="Q135" s="22">
        <f t="shared" si="35"/>
        <v>11.14069869052636</v>
      </c>
      <c r="R135" s="22">
        <f t="shared" si="36"/>
        <v>11.14069869052636</v>
      </c>
      <c r="S135" s="23">
        <f t="shared" si="55"/>
        <v>5.2057446608459541</v>
      </c>
      <c r="T135" s="24">
        <f t="shared" si="37"/>
        <v>-14.278389726924122</v>
      </c>
      <c r="U135" s="21">
        <f t="shared" si="38"/>
        <v>1328911.8636395507</v>
      </c>
      <c r="V135" s="21">
        <f t="shared" si="56"/>
        <v>930238.30454768543</v>
      </c>
      <c r="W135" s="22">
        <f t="shared" si="57"/>
        <v>7.5751709521872517</v>
      </c>
      <c r="X135" s="23">
        <f t="shared" si="58"/>
        <v>3.5396707903856792</v>
      </c>
      <c r="Y135" s="24">
        <f t="shared" si="39"/>
        <v>-8.8453462106920497</v>
      </c>
      <c r="Z135" s="14">
        <f t="shared" si="40"/>
        <v>35.524452587590424</v>
      </c>
      <c r="AJ135">
        <f t="shared" si="48"/>
        <v>0</v>
      </c>
      <c r="AL135">
        <f t="shared" si="46"/>
        <v>90.121746791650835</v>
      </c>
    </row>
    <row r="136" spans="1:38" x14ac:dyDescent="0.25">
      <c r="A136">
        <f t="shared" si="59"/>
        <v>318</v>
      </c>
      <c r="B136">
        <f t="shared" si="47"/>
        <v>5.3</v>
      </c>
      <c r="C136" s="8">
        <f t="shared" si="42"/>
        <v>20</v>
      </c>
      <c r="D136" s="10">
        <f t="shared" si="49"/>
        <v>293.14999999999998</v>
      </c>
      <c r="E136" s="3">
        <f t="shared" si="30"/>
        <v>77.138199562969561</v>
      </c>
      <c r="F136" s="3">
        <f t="shared" si="50"/>
        <v>350.28819956296957</v>
      </c>
      <c r="G136" s="14">
        <f t="shared" si="31"/>
        <v>72.062558301210217</v>
      </c>
      <c r="H136" s="3">
        <f t="shared" si="51"/>
        <v>345.21255830121021</v>
      </c>
      <c r="I136" s="3">
        <f t="shared" si="32"/>
        <v>1.4953489836939504</v>
      </c>
      <c r="J136" s="3">
        <f t="shared" si="52"/>
        <v>11.6</v>
      </c>
      <c r="K136" s="3">
        <f t="shared" si="33"/>
        <v>89.985683253415104</v>
      </c>
      <c r="L136" s="3">
        <f t="shared" si="43"/>
        <v>-16.840181261695125</v>
      </c>
      <c r="M136" s="3">
        <f t="shared" si="44"/>
        <v>-14.965638797614297</v>
      </c>
      <c r="N136" s="20">
        <f t="shared" si="34"/>
        <v>1470673.0284487579</v>
      </c>
      <c r="O136" s="21">
        <f t="shared" si="53"/>
        <v>1029471.1199141305</v>
      </c>
      <c r="P136" s="22">
        <f t="shared" si="54"/>
        <v>10.172708035004787</v>
      </c>
      <c r="Q136" s="22">
        <f t="shared" si="35"/>
        <v>11.171314448840031</v>
      </c>
      <c r="R136" s="22">
        <f t="shared" si="36"/>
        <v>11.171314448840031</v>
      </c>
      <c r="S136" s="23">
        <f t="shared" si="55"/>
        <v>5.2200505697307049</v>
      </c>
      <c r="T136" s="24">
        <f t="shared" si="37"/>
        <v>-14.435991693211994</v>
      </c>
      <c r="U136" s="21">
        <f t="shared" si="38"/>
        <v>1340031.7278329646</v>
      </c>
      <c r="V136" s="21">
        <f t="shared" si="56"/>
        <v>938022.20948307519</v>
      </c>
      <c r="W136" s="22">
        <f t="shared" si="57"/>
        <v>7.587806002373453</v>
      </c>
      <c r="X136" s="23">
        <f t="shared" si="58"/>
        <v>3.5455748047454136</v>
      </c>
      <c r="Y136" s="24">
        <f t="shared" si="39"/>
        <v>-8.9342380371946302</v>
      </c>
      <c r="Z136" s="14">
        <f t="shared" si="40"/>
        <v>34.809633463699058</v>
      </c>
      <c r="AJ136">
        <f t="shared" si="48"/>
        <v>0</v>
      </c>
      <c r="AL136">
        <f t="shared" si="46"/>
        <v>89.985683253415104</v>
      </c>
    </row>
    <row r="137" spans="1:38" x14ac:dyDescent="0.25">
      <c r="A137">
        <f t="shared" si="59"/>
        <v>323</v>
      </c>
      <c r="B137">
        <f t="shared" si="47"/>
        <v>5.3833333333333337</v>
      </c>
      <c r="C137" s="8">
        <f t="shared" si="42"/>
        <v>20</v>
      </c>
      <c r="D137" s="10">
        <f t="shared" si="49"/>
        <v>293.14999999999998</v>
      </c>
      <c r="E137" s="3">
        <f t="shared" si="30"/>
        <v>77.59725998212474</v>
      </c>
      <c r="F137" s="3">
        <f t="shared" si="50"/>
        <v>350.74725998212472</v>
      </c>
      <c r="G137" s="14">
        <f t="shared" si="31"/>
        <v>72.485841140968375</v>
      </c>
      <c r="H137" s="3">
        <f t="shared" si="51"/>
        <v>345.63584114096835</v>
      </c>
      <c r="I137" s="3">
        <f t="shared" si="32"/>
        <v>1.4975611958538591</v>
      </c>
      <c r="J137" s="3">
        <f t="shared" si="52"/>
        <v>11.6</v>
      </c>
      <c r="K137" s="3">
        <f t="shared" si="33"/>
        <v>89.852755515128322</v>
      </c>
      <c r="L137" s="3">
        <f t="shared" si="43"/>
        <v>-17.013792727786338</v>
      </c>
      <c r="M137" s="3">
        <f t="shared" si="44"/>
        <v>-15.118841880392706</v>
      </c>
      <c r="N137" s="20">
        <f t="shared" si="34"/>
        <v>1482488.7276140051</v>
      </c>
      <c r="O137" s="21">
        <f t="shared" si="53"/>
        <v>1037742.1093298035</v>
      </c>
      <c r="P137" s="22">
        <f t="shared" si="54"/>
        <v>10.189001695087907</v>
      </c>
      <c r="Q137" s="22">
        <f t="shared" si="35"/>
        <v>11.20115225340682</v>
      </c>
      <c r="R137" s="22">
        <f t="shared" si="36"/>
        <v>11.20115225340682</v>
      </c>
      <c r="S137" s="23">
        <f t="shared" si="55"/>
        <v>5.2339929620464591</v>
      </c>
      <c r="T137" s="24">
        <f t="shared" si="37"/>
        <v>-14.590840823572691</v>
      </c>
      <c r="U137" s="21">
        <f t="shared" si="38"/>
        <v>1350926.5523216412</v>
      </c>
      <c r="V137" s="21">
        <f t="shared" si="56"/>
        <v>945648.58662514878</v>
      </c>
      <c r="W137" s="22">
        <f t="shared" si="57"/>
        <v>7.6001042595283117</v>
      </c>
      <c r="X137" s="23">
        <f t="shared" si="58"/>
        <v>3.5513214449068657</v>
      </c>
      <c r="Y137" s="24">
        <f t="shared" si="39"/>
        <v>-9.0214741107781666</v>
      </c>
      <c r="Z137" s="14">
        <f t="shared" si="40"/>
        <v>34.10780597259842</v>
      </c>
      <c r="AJ137">
        <f t="shared" si="48"/>
        <v>0</v>
      </c>
      <c r="AL137">
        <f t="shared" si="46"/>
        <v>89.852755515128322</v>
      </c>
    </row>
    <row r="138" spans="1:38" x14ac:dyDescent="0.25">
      <c r="A138">
        <f t="shared" si="59"/>
        <v>328</v>
      </c>
      <c r="B138">
        <f t="shared" si="47"/>
        <v>5.4666666666666668</v>
      </c>
      <c r="C138" s="8">
        <f t="shared" si="42"/>
        <v>20</v>
      </c>
      <c r="D138" s="10">
        <f t="shared" si="49"/>
        <v>293.14999999999998</v>
      </c>
      <c r="E138" s="3">
        <f t="shared" si="30"/>
        <v>78.047064882327817</v>
      </c>
      <c r="F138" s="3">
        <f t="shared" si="50"/>
        <v>351.19706488232782</v>
      </c>
      <c r="G138" s="14">
        <f t="shared" si="31"/>
        <v>72.900542260953998</v>
      </c>
      <c r="H138" s="3">
        <f t="shared" si="51"/>
        <v>346.05054226095399</v>
      </c>
      <c r="I138" s="3">
        <f t="shared" si="32"/>
        <v>1.4997288056679376</v>
      </c>
      <c r="J138" s="3">
        <f t="shared" si="52"/>
        <v>11.6</v>
      </c>
      <c r="K138" s="3">
        <f t="shared" si="33"/>
        <v>89.72288822582874</v>
      </c>
      <c r="L138" s="3">
        <f t="shared" si="43"/>
        <v>-17.184566343663754</v>
      </c>
      <c r="M138" s="3">
        <f t="shared" si="44"/>
        <v>-15.269485747200667</v>
      </c>
      <c r="N138" s="20">
        <f t="shared" si="34"/>
        <v>1494066.2001254328</v>
      </c>
      <c r="O138" s="21">
        <f t="shared" si="53"/>
        <v>1045846.3400878028</v>
      </c>
      <c r="P138" s="22">
        <f t="shared" si="54"/>
        <v>10.204866384023532</v>
      </c>
      <c r="Q138" s="22">
        <f t="shared" si="35"/>
        <v>11.230235084703331</v>
      </c>
      <c r="R138" s="22">
        <f t="shared" si="36"/>
        <v>11.230235084703331</v>
      </c>
      <c r="S138" s="23">
        <f t="shared" si="55"/>
        <v>5.2475825759431931</v>
      </c>
      <c r="T138" s="24">
        <f t="shared" si="37"/>
        <v>-14.742967487039538</v>
      </c>
      <c r="U138" s="21">
        <f t="shared" si="38"/>
        <v>1361600.4929899713</v>
      </c>
      <c r="V138" s="21">
        <f t="shared" si="56"/>
        <v>953120.34509297984</v>
      </c>
      <c r="W138" s="22">
        <f t="shared" si="57"/>
        <v>7.6120764696785823</v>
      </c>
      <c r="X138" s="23">
        <f t="shared" si="58"/>
        <v>3.5569157321952649</v>
      </c>
      <c r="Y138" s="24">
        <f t="shared" si="39"/>
        <v>-9.1070781168669512</v>
      </c>
      <c r="Z138" s="14">
        <f t="shared" si="40"/>
        <v>33.418790531057823</v>
      </c>
      <c r="AJ138">
        <f t="shared" si="48"/>
        <v>0</v>
      </c>
      <c r="AL138">
        <f t="shared" si="46"/>
        <v>89.72288822582874</v>
      </c>
    </row>
    <row r="139" spans="1:38" x14ac:dyDescent="0.25">
      <c r="A139">
        <f t="shared" si="59"/>
        <v>333</v>
      </c>
      <c r="B139">
        <f t="shared" si="47"/>
        <v>5.55</v>
      </c>
      <c r="C139" s="8">
        <f t="shared" si="42"/>
        <v>20</v>
      </c>
      <c r="D139" s="10">
        <f t="shared" si="49"/>
        <v>293.14999999999998</v>
      </c>
      <c r="E139" s="3">
        <f t="shared" si="30"/>
        <v>78.487783225565906</v>
      </c>
      <c r="F139" s="3">
        <f t="shared" si="50"/>
        <v>351.6377832255659</v>
      </c>
      <c r="G139" s="14">
        <f t="shared" si="31"/>
        <v>73.306820746680927</v>
      </c>
      <c r="H139" s="3">
        <f t="shared" si="51"/>
        <v>346.45682074668093</v>
      </c>
      <c r="I139" s="3">
        <f t="shared" si="32"/>
        <v>1.5018526273640023</v>
      </c>
      <c r="J139" s="3">
        <f t="shared" si="52"/>
        <v>11.6</v>
      </c>
      <c r="K139" s="3">
        <f t="shared" si="33"/>
        <v>89.596007989262489</v>
      </c>
      <c r="L139" s="3">
        <f t="shared" si="43"/>
        <v>-17.352527775906616</v>
      </c>
      <c r="M139" s="3">
        <f t="shared" si="44"/>
        <v>-15.417596153218762</v>
      </c>
      <c r="N139" s="20">
        <f t="shared" si="34"/>
        <v>1505409.7948746614</v>
      </c>
      <c r="O139" s="21">
        <f t="shared" si="53"/>
        <v>1053786.8564122629</v>
      </c>
      <c r="P139" s="22">
        <f t="shared" si="54"/>
        <v>10.2203154855747</v>
      </c>
      <c r="Q139" s="22">
        <f t="shared" si="35"/>
        <v>11.25858505244536</v>
      </c>
      <c r="R139" s="22">
        <f t="shared" si="36"/>
        <v>11.25858505244536</v>
      </c>
      <c r="S139" s="23">
        <f t="shared" si="55"/>
        <v>5.260829742688105</v>
      </c>
      <c r="T139" s="24">
        <f t="shared" si="37"/>
        <v>-14.892402647524456</v>
      </c>
      <c r="U139" s="21">
        <f t="shared" si="38"/>
        <v>1372057.6445202557</v>
      </c>
      <c r="V139" s="21">
        <f t="shared" si="56"/>
        <v>960440.35116417892</v>
      </c>
      <c r="W139" s="22">
        <f t="shared" si="57"/>
        <v>7.6237329318724196</v>
      </c>
      <c r="X139" s="23">
        <f t="shared" si="58"/>
        <v>3.5623624790749306</v>
      </c>
      <c r="Y139" s="24">
        <f t="shared" si="39"/>
        <v>-9.1910737563666611</v>
      </c>
      <c r="Z139" s="14">
        <f t="shared" si="40"/>
        <v>32.742407656245987</v>
      </c>
      <c r="AJ139">
        <f t="shared" si="48"/>
        <v>0</v>
      </c>
      <c r="AL139">
        <f t="shared" si="46"/>
        <v>89.596007989262489</v>
      </c>
    </row>
    <row r="140" spans="1:38" x14ac:dyDescent="0.25">
      <c r="A140" s="3">
        <f t="shared" si="59"/>
        <v>338</v>
      </c>
      <c r="B140" s="3">
        <f t="shared" ref="B140:B203" si="60">A140/60</f>
        <v>5.6333333333333337</v>
      </c>
      <c r="C140" s="8">
        <f t="shared" si="42"/>
        <v>20</v>
      </c>
      <c r="D140" s="10">
        <f t="shared" si="49"/>
        <v>293.14999999999998</v>
      </c>
      <c r="E140" s="3">
        <f t="shared" ref="E140:E203" si="61">E139+Z139/$B$31*(A140-A139)</f>
        <v>78.919581606853114</v>
      </c>
      <c r="F140" s="3">
        <f t="shared" si="50"/>
        <v>352.06958160685309</v>
      </c>
      <c r="G140" s="14">
        <f t="shared" ref="G140:G203" si="62">(E139*$D$45+C140*X139)/($D$45+X139)</f>
        <v>73.704833317650809</v>
      </c>
      <c r="H140" s="3">
        <f t="shared" si="51"/>
        <v>346.85483331765079</v>
      </c>
      <c r="I140" s="3">
        <f t="shared" ref="I140:I203" si="63">$B$10*(1+0.00395*(E140-20))</f>
        <v>1.503933463763425</v>
      </c>
      <c r="J140" s="3">
        <f t="shared" si="52"/>
        <v>11.6</v>
      </c>
      <c r="K140" s="3">
        <f t="shared" ref="K140:K203" si="64">J140*J140/I140</f>
        <v>89.472043306542759</v>
      </c>
      <c r="L140" s="3">
        <f t="shared" si="43"/>
        <v>-17.517703368708922</v>
      </c>
      <c r="M140" s="3">
        <f t="shared" si="44"/>
        <v>-15.563199328305311</v>
      </c>
      <c r="N140" s="20">
        <f t="shared" ref="N140:N203" si="65">$B$34*$B$30^3*$B$35*(E140-C140)/($B$24^2)</f>
        <v>1516523.7998300868</v>
      </c>
      <c r="O140" s="21">
        <f t="shared" si="53"/>
        <v>1061566.6598810607</v>
      </c>
      <c r="P140" s="22">
        <f t="shared" si="54"/>
        <v>10.235361844213429</v>
      </c>
      <c r="Q140" s="22">
        <f t="shared" ref="Q140:Q203" si="66">0.15*(O140*$B$39)^(1/3)</f>
        <v>11.286223440213634</v>
      </c>
      <c r="R140" s="22">
        <f t="shared" ref="R140:R203" si="67">IF($B$39&lt;70000,Q140,P140)</f>
        <v>11.286223440213634</v>
      </c>
      <c r="S140" s="23">
        <f t="shared" si="55"/>
        <v>5.2737444075180075</v>
      </c>
      <c r="T140" s="24">
        <f t="shared" ref="T140:T203" si="68">S140*$B$6*$B$5*(-E140+C140)</f>
        <v>-15.039177797234215</v>
      </c>
      <c r="U140" s="21">
        <f t="shared" ref="U140:U203" si="69">$B$34*$B$30^3*$B$35*(G140-C140)/($B$24^2)</f>
        <v>1382302.0406963003</v>
      </c>
      <c r="V140" s="21">
        <f t="shared" si="56"/>
        <v>967611.42848741019</v>
      </c>
      <c r="W140" s="22">
        <f t="shared" si="57"/>
        <v>7.6350835229922307</v>
      </c>
      <c r="X140" s="23">
        <f t="shared" si="58"/>
        <v>3.5676663007436424</v>
      </c>
      <c r="Y140" s="24">
        <f t="shared" ref="Y140:Y203" si="70">X140*$B$6*$B$5*(-G140+C140)</f>
        <v>-9.2734847222987593</v>
      </c>
      <c r="Z140" s="14">
        <f t="shared" ref="Z140:Z203" si="71">K140+L140+M140+T140+Y140</f>
        <v>32.078478089995549</v>
      </c>
      <c r="AJ140">
        <f t="shared" si="48"/>
        <v>0</v>
      </c>
      <c r="AL140">
        <f t="shared" si="46"/>
        <v>89.472043306542759</v>
      </c>
    </row>
    <row r="141" spans="1:38" x14ac:dyDescent="0.25">
      <c r="A141" s="3">
        <f t="shared" si="59"/>
        <v>343</v>
      </c>
      <c r="B141" s="3">
        <f t="shared" si="60"/>
        <v>5.7166666666666668</v>
      </c>
      <c r="C141" s="8">
        <f t="shared" si="42"/>
        <v>20</v>
      </c>
      <c r="D141" s="10">
        <f t="shared" si="49"/>
        <v>293.14999999999998</v>
      </c>
      <c r="E141" s="3">
        <f t="shared" si="61"/>
        <v>79.342624257193293</v>
      </c>
      <c r="F141" s="3">
        <f t="shared" si="50"/>
        <v>352.49262425719326</v>
      </c>
      <c r="G141" s="14">
        <f t="shared" si="62"/>
        <v>74.094734340046344</v>
      </c>
      <c r="H141" s="3">
        <f t="shared" si="51"/>
        <v>347.24473434004631</v>
      </c>
      <c r="I141" s="3">
        <f t="shared" si="63"/>
        <v>1.5059721062954143</v>
      </c>
      <c r="J141" s="3">
        <f t="shared" si="52"/>
        <v>11.6</v>
      </c>
      <c r="K141" s="3">
        <f t="shared" si="64"/>
        <v>89.350924520778918</v>
      </c>
      <c r="L141" s="3">
        <f t="shared" si="43"/>
        <v>-17.680120094761534</v>
      </c>
      <c r="M141" s="3">
        <f t="shared" si="44"/>
        <v>-15.706321937345979</v>
      </c>
      <c r="N141" s="20">
        <f t="shared" si="65"/>
        <v>1527412.4421131383</v>
      </c>
      <c r="O141" s="21">
        <f t="shared" si="53"/>
        <v>1069188.7094791967</v>
      </c>
      <c r="P141" s="22">
        <f t="shared" si="54"/>
        <v>10.250017794046492</v>
      </c>
      <c r="Q141" s="22">
        <f t="shared" si="66"/>
        <v>11.313170747093986</v>
      </c>
      <c r="R141" s="22">
        <f t="shared" si="67"/>
        <v>11.313170747093986</v>
      </c>
      <c r="S141" s="23">
        <f t="shared" si="55"/>
        <v>5.2863361490966447</v>
      </c>
      <c r="T141" s="24">
        <f t="shared" si="68"/>
        <v>-15.183324893984121</v>
      </c>
      <c r="U141" s="21">
        <f t="shared" si="69"/>
        <v>1392337.6547301265</v>
      </c>
      <c r="V141" s="21">
        <f t="shared" si="56"/>
        <v>974636.35831108852</v>
      </c>
      <c r="W141" s="22">
        <f t="shared" si="57"/>
        <v>7.6461377208121286</v>
      </c>
      <c r="X141" s="23">
        <f t="shared" si="58"/>
        <v>3.5728316259067583</v>
      </c>
      <c r="Y141" s="24">
        <f t="shared" si="70"/>
        <v>-9.3543346780248697</v>
      </c>
      <c r="Z141" s="14">
        <f t="shared" si="71"/>
        <v>31.426822916662417</v>
      </c>
      <c r="AJ141">
        <f t="shared" si="48"/>
        <v>0</v>
      </c>
      <c r="AL141">
        <f t="shared" si="46"/>
        <v>89.350924520778918</v>
      </c>
    </row>
    <row r="142" spans="1:38" x14ac:dyDescent="0.25">
      <c r="A142" s="3">
        <f t="shared" si="59"/>
        <v>348</v>
      </c>
      <c r="B142" s="3">
        <f t="shared" si="60"/>
        <v>5.8</v>
      </c>
      <c r="C142" s="8">
        <f t="shared" si="42"/>
        <v>20</v>
      </c>
      <c r="D142" s="10">
        <f t="shared" si="49"/>
        <v>293.14999999999998</v>
      </c>
      <c r="E142" s="3">
        <f t="shared" si="61"/>
        <v>79.757073048097212</v>
      </c>
      <c r="F142" s="3">
        <f t="shared" si="50"/>
        <v>352.90707304809717</v>
      </c>
      <c r="G142" s="14">
        <f t="shared" si="62"/>
        <v>74.476675840284727</v>
      </c>
      <c r="H142" s="3">
        <f t="shared" si="51"/>
        <v>347.62667584028469</v>
      </c>
      <c r="I142" s="3">
        <f t="shared" si="63"/>
        <v>1.5079693350187804</v>
      </c>
      <c r="J142" s="3">
        <f t="shared" si="52"/>
        <v>11.6</v>
      </c>
      <c r="K142" s="3">
        <f t="shared" si="64"/>
        <v>89.232583763597674</v>
      </c>
      <c r="L142" s="3">
        <f t="shared" si="43"/>
        <v>-17.839805507693342</v>
      </c>
      <c r="M142" s="3">
        <f t="shared" si="44"/>
        <v>-15.846991041916576</v>
      </c>
      <c r="N142" s="20">
        <f t="shared" si="65"/>
        <v>1538079.8881145453</v>
      </c>
      <c r="O142" s="21">
        <f t="shared" si="53"/>
        <v>1076655.9216801815</v>
      </c>
      <c r="P142" s="22">
        <f t="shared" si="54"/>
        <v>10.264295185759433</v>
      </c>
      <c r="Q142" s="22">
        <f t="shared" si="66"/>
        <v>11.339446726575515</v>
      </c>
      <c r="R142" s="22">
        <f t="shared" si="67"/>
        <v>11.339446726575515</v>
      </c>
      <c r="S142" s="23">
        <f t="shared" si="55"/>
        <v>5.2986141976907408</v>
      </c>
      <c r="T142" s="24">
        <f t="shared" si="68"/>
        <v>-15.324876302190386</v>
      </c>
      <c r="U142" s="21">
        <f t="shared" si="69"/>
        <v>1402168.3996108226</v>
      </c>
      <c r="V142" s="21">
        <f t="shared" si="56"/>
        <v>981517.8797275757</v>
      </c>
      <c r="W142" s="22">
        <f t="shared" si="57"/>
        <v>7.6569046254493802</v>
      </c>
      <c r="X142" s="23">
        <f t="shared" si="58"/>
        <v>3.5778627068008926</v>
      </c>
      <c r="Y142" s="24">
        <f t="shared" si="70"/>
        <v>-9.4336472369646973</v>
      </c>
      <c r="Z142" s="14">
        <f t="shared" si="71"/>
        <v>30.78726367483268</v>
      </c>
      <c r="AJ142">
        <f t="shared" si="48"/>
        <v>0</v>
      </c>
      <c r="AL142">
        <f t="shared" si="46"/>
        <v>89.232583763597674</v>
      </c>
    </row>
    <row r="143" spans="1:38" x14ac:dyDescent="0.25">
      <c r="A143" s="3">
        <f t="shared" si="59"/>
        <v>353</v>
      </c>
      <c r="B143" s="3">
        <f t="shared" si="60"/>
        <v>5.8833333333333337</v>
      </c>
      <c r="C143" s="8">
        <f t="shared" si="42"/>
        <v>20</v>
      </c>
      <c r="D143" s="10">
        <f t="shared" si="49"/>
        <v>293.14999999999998</v>
      </c>
      <c r="E143" s="3">
        <f t="shared" si="61"/>
        <v>80.163087497572775</v>
      </c>
      <c r="F143" s="3">
        <f t="shared" si="50"/>
        <v>353.31308749757272</v>
      </c>
      <c r="G143" s="14">
        <f t="shared" si="62"/>
        <v>74.850807519393726</v>
      </c>
      <c r="H143" s="3">
        <f t="shared" si="51"/>
        <v>348.00080751939367</v>
      </c>
      <c r="I143" s="3">
        <f t="shared" si="63"/>
        <v>1.5099259186508032</v>
      </c>
      <c r="J143" s="3">
        <f t="shared" si="52"/>
        <v>11.6</v>
      </c>
      <c r="K143" s="3">
        <f t="shared" si="64"/>
        <v>89.116954903480504</v>
      </c>
      <c r="L143" s="3">
        <f t="shared" si="43"/>
        <v>-17.996787696061308</v>
      </c>
      <c r="M143" s="3">
        <f t="shared" si="44"/>
        <v>-15.985234063249314</v>
      </c>
      <c r="N143" s="20">
        <f t="shared" si="65"/>
        <v>1548530.243648519</v>
      </c>
      <c r="O143" s="21">
        <f t="shared" si="53"/>
        <v>1083971.1705539632</v>
      </c>
      <c r="P143" s="22">
        <f t="shared" si="54"/>
        <v>10.278205411742615</v>
      </c>
      <c r="Q143" s="22">
        <f t="shared" si="66"/>
        <v>11.365070422927571</v>
      </c>
      <c r="R143" s="22">
        <f t="shared" si="67"/>
        <v>11.365070422927571</v>
      </c>
      <c r="S143" s="23">
        <f t="shared" si="55"/>
        <v>5.310587452167975</v>
      </c>
      <c r="T143" s="24">
        <f t="shared" si="68"/>
        <v>-15.463864737337426</v>
      </c>
      <c r="U143" s="21">
        <f t="shared" si="69"/>
        <v>1411798.1284745657</v>
      </c>
      <c r="V143" s="21">
        <f t="shared" si="56"/>
        <v>988258.68993219594</v>
      </c>
      <c r="W143" s="22">
        <f t="shared" si="57"/>
        <v>7.6673929793444833</v>
      </c>
      <c r="X143" s="23">
        <f t="shared" si="58"/>
        <v>3.5827636285300586</v>
      </c>
      <c r="Y143" s="24">
        <f t="shared" si="70"/>
        <v>-9.5114459437177654</v>
      </c>
      <c r="Z143" s="14">
        <f t="shared" si="71"/>
        <v>30.159622463114694</v>
      </c>
      <c r="AJ143">
        <f t="shared" si="48"/>
        <v>0</v>
      </c>
      <c r="AL143">
        <f t="shared" si="46"/>
        <v>89.116954903480504</v>
      </c>
    </row>
    <row r="144" spans="1:38" x14ac:dyDescent="0.25">
      <c r="A144" s="3">
        <f t="shared" si="59"/>
        <v>358</v>
      </c>
      <c r="B144" s="3">
        <f t="shared" si="60"/>
        <v>5.9666666666666668</v>
      </c>
      <c r="C144" s="8">
        <f t="shared" si="42"/>
        <v>20</v>
      </c>
      <c r="D144" s="10">
        <f t="shared" si="49"/>
        <v>293.14999999999998</v>
      </c>
      <c r="E144" s="3">
        <f t="shared" si="61"/>
        <v>80.560824777510462</v>
      </c>
      <c r="F144" s="3">
        <f t="shared" si="50"/>
        <v>353.71082477751042</v>
      </c>
      <c r="G144" s="14">
        <f t="shared" si="62"/>
        <v>75.217276768172866</v>
      </c>
      <c r="H144" s="3">
        <f t="shared" si="51"/>
        <v>348.36727676817281</v>
      </c>
      <c r="I144" s="3">
        <f t="shared" si="63"/>
        <v>1.511842614602823</v>
      </c>
      <c r="J144" s="3">
        <f t="shared" si="52"/>
        <v>11.6</v>
      </c>
      <c r="K144" s="3">
        <f t="shared" si="64"/>
        <v>89.003973495845884</v>
      </c>
      <c r="L144" s="3">
        <f t="shared" si="43"/>
        <v>-18.151095238877009</v>
      </c>
      <c r="M144" s="3">
        <f t="shared" si="44"/>
        <v>-16.121078746490348</v>
      </c>
      <c r="N144" s="20">
        <f t="shared" si="65"/>
        <v>1558767.5541428458</v>
      </c>
      <c r="O144" s="21">
        <f t="shared" si="53"/>
        <v>1091137.287899992</v>
      </c>
      <c r="P144" s="22">
        <f t="shared" si="54"/>
        <v>10.291759429547184</v>
      </c>
      <c r="Q144" s="22">
        <f t="shared" si="66"/>
        <v>11.390060205255397</v>
      </c>
      <c r="R144" s="22">
        <f t="shared" si="67"/>
        <v>11.390060205255397</v>
      </c>
      <c r="S144" s="23">
        <f t="shared" si="55"/>
        <v>5.3222644959102494</v>
      </c>
      <c r="T144" s="24">
        <f t="shared" si="68"/>
        <v>-15.600323213729066</v>
      </c>
      <c r="U144" s="21">
        <f t="shared" si="69"/>
        <v>1421230.6349948561</v>
      </c>
      <c r="V144" s="21">
        <f t="shared" si="56"/>
        <v>994861.44449639914</v>
      </c>
      <c r="W144" s="22">
        <f t="shared" si="57"/>
        <v>7.6776111858914868</v>
      </c>
      <c r="X144" s="23">
        <f t="shared" si="58"/>
        <v>3.5875383177711133</v>
      </c>
      <c r="Y144" s="24">
        <f t="shared" si="70"/>
        <v>-9.5877542565055744</v>
      </c>
      <c r="Z144" s="14">
        <f t="shared" si="71"/>
        <v>29.543722040243892</v>
      </c>
      <c r="AJ144">
        <f t="shared" si="48"/>
        <v>0</v>
      </c>
      <c r="AL144">
        <f t="shared" si="46"/>
        <v>89.003973495845884</v>
      </c>
    </row>
    <row r="145" spans="1:38" x14ac:dyDescent="0.25">
      <c r="A145" s="3">
        <f t="shared" si="59"/>
        <v>363</v>
      </c>
      <c r="B145" s="3">
        <f t="shared" si="60"/>
        <v>6.05</v>
      </c>
      <c r="C145" s="8">
        <f t="shared" si="42"/>
        <v>20</v>
      </c>
      <c r="D145" s="10">
        <f t="shared" si="49"/>
        <v>293.14999999999998</v>
      </c>
      <c r="E145" s="3">
        <f t="shared" si="61"/>
        <v>80.950439722388921</v>
      </c>
      <c r="F145" s="3">
        <f t="shared" si="50"/>
        <v>354.1004397223889</v>
      </c>
      <c r="G145" s="14">
        <f t="shared" si="62"/>
        <v>75.576228683102016</v>
      </c>
      <c r="H145" s="3">
        <f t="shared" si="51"/>
        <v>348.72622868310202</v>
      </c>
      <c r="I145" s="3">
        <f t="shared" si="63"/>
        <v>1.5137201690221922</v>
      </c>
      <c r="J145" s="3">
        <f t="shared" si="52"/>
        <v>11.6</v>
      </c>
      <c r="K145" s="3">
        <f t="shared" si="64"/>
        <v>88.893576734807482</v>
      </c>
      <c r="L145" s="3">
        <f t="shared" si="43"/>
        <v>-18.302757162654814</v>
      </c>
      <c r="M145" s="3">
        <f t="shared" si="44"/>
        <v>-16.254553126234534</v>
      </c>
      <c r="N145" s="20">
        <f t="shared" si="65"/>
        <v>1568795.8048629586</v>
      </c>
      <c r="O145" s="21">
        <f t="shared" si="53"/>
        <v>1098157.0634040709</v>
      </c>
      <c r="P145" s="22">
        <f t="shared" si="54"/>
        <v>10.304967783805015</v>
      </c>
      <c r="Q145" s="22">
        <f t="shared" si="66"/>
        <v>11.414433799415859</v>
      </c>
      <c r="R145" s="22">
        <f t="shared" si="67"/>
        <v>11.414433799415859</v>
      </c>
      <c r="S145" s="23">
        <f t="shared" si="55"/>
        <v>5.3336536117270468</v>
      </c>
      <c r="T145" s="24">
        <f t="shared" si="68"/>
        <v>-15.734284995344892</v>
      </c>
      <c r="U145" s="21">
        <f t="shared" si="69"/>
        <v>1430469.6537919841</v>
      </c>
      <c r="V145" s="21">
        <f t="shared" si="56"/>
        <v>1001328.7576543888</v>
      </c>
      <c r="W145" s="22">
        <f t="shared" si="57"/>
        <v>7.6875673268284981</v>
      </c>
      <c r="X145" s="23">
        <f t="shared" si="58"/>
        <v>3.5921905508998617</v>
      </c>
      <c r="Y145" s="24">
        <f t="shared" si="70"/>
        <v>-9.6625955308563043</v>
      </c>
      <c r="Z145" s="14">
        <f t="shared" si="71"/>
        <v>28.939385919716937</v>
      </c>
      <c r="AJ145">
        <f t="shared" si="48"/>
        <v>0</v>
      </c>
      <c r="AL145">
        <f t="shared" si="46"/>
        <v>88.893576734807482</v>
      </c>
    </row>
    <row r="146" spans="1:38" x14ac:dyDescent="0.25">
      <c r="A146" s="3">
        <f t="shared" si="59"/>
        <v>368</v>
      </c>
      <c r="B146" s="3">
        <f t="shared" si="60"/>
        <v>6.1333333333333337</v>
      </c>
      <c r="C146" s="8">
        <f t="shared" si="42"/>
        <v>20</v>
      </c>
      <c r="D146" s="10">
        <f t="shared" si="49"/>
        <v>293.14999999999998</v>
      </c>
      <c r="E146" s="3">
        <f t="shared" si="61"/>
        <v>81.332084839228571</v>
      </c>
      <c r="F146" s="3">
        <f t="shared" si="50"/>
        <v>354.48208483922855</v>
      </c>
      <c r="G146" s="14">
        <f t="shared" si="62"/>
        <v>75.927806082960515</v>
      </c>
      <c r="H146" s="3">
        <f t="shared" si="51"/>
        <v>349.07780608296048</v>
      </c>
      <c r="I146" s="3">
        <f t="shared" si="63"/>
        <v>1.5155593168402426</v>
      </c>
      <c r="J146" s="3">
        <f t="shared" si="52"/>
        <v>11.6</v>
      </c>
      <c r="K146" s="3">
        <f t="shared" si="64"/>
        <v>88.785703406542538</v>
      </c>
      <c r="L146" s="3">
        <f t="shared" si="43"/>
        <v>-18.45180289996544</v>
      </c>
      <c r="M146" s="3">
        <f t="shared" si="44"/>
        <v>-16.385685493321937</v>
      </c>
      <c r="N146" s="20">
        <f t="shared" si="65"/>
        <v>1578618.921168132</v>
      </c>
      <c r="O146" s="21">
        <f t="shared" si="53"/>
        <v>1105033.2448176923</v>
      </c>
      <c r="P146" s="22">
        <f t="shared" si="54"/>
        <v>10.317840626734315</v>
      </c>
      <c r="Q146" s="22">
        <f t="shared" si="66"/>
        <v>11.438208317958368</v>
      </c>
      <c r="R146" s="22">
        <f t="shared" si="67"/>
        <v>11.438208317958368</v>
      </c>
      <c r="S146" s="23">
        <f t="shared" si="55"/>
        <v>5.3447627958460009</v>
      </c>
      <c r="T146" s="24">
        <f t="shared" si="68"/>
        <v>-15.865783549634363</v>
      </c>
      <c r="U146" s="21">
        <f t="shared" si="69"/>
        <v>1439518.8608607894</v>
      </c>
      <c r="V146" s="21">
        <f t="shared" si="56"/>
        <v>1007663.2026025525</v>
      </c>
      <c r="W146" s="22">
        <f t="shared" si="57"/>
        <v>7.6972691784879519</v>
      </c>
      <c r="X146" s="23">
        <f t="shared" si="58"/>
        <v>3.5967239615843702</v>
      </c>
      <c r="Y146" s="24">
        <f t="shared" si="70"/>
        <v>-9.7359930044595249</v>
      </c>
      <c r="Z146" s="14">
        <f t="shared" si="71"/>
        <v>28.34643845916127</v>
      </c>
      <c r="AJ146">
        <f t="shared" si="48"/>
        <v>0</v>
      </c>
      <c r="AL146">
        <f t="shared" si="46"/>
        <v>88.785703406542538</v>
      </c>
    </row>
    <row r="147" spans="1:38" x14ac:dyDescent="0.25">
      <c r="A147" s="3">
        <f t="shared" si="59"/>
        <v>373</v>
      </c>
      <c r="B147" s="3">
        <f t="shared" si="60"/>
        <v>6.2166666666666668</v>
      </c>
      <c r="C147" s="8">
        <f t="shared" si="42"/>
        <v>20</v>
      </c>
      <c r="D147" s="10">
        <f t="shared" si="49"/>
        <v>293.14999999999998</v>
      </c>
      <c r="E147" s="3">
        <f t="shared" si="61"/>
        <v>81.705910318723767</v>
      </c>
      <c r="F147" s="3">
        <f t="shared" si="50"/>
        <v>354.85591031872377</v>
      </c>
      <c r="G147" s="14">
        <f t="shared" si="62"/>
        <v>76.27214952612006</v>
      </c>
      <c r="H147" s="3">
        <f t="shared" si="51"/>
        <v>349.42214952612005</v>
      </c>
      <c r="I147" s="3">
        <f t="shared" si="63"/>
        <v>1.5173607818259298</v>
      </c>
      <c r="J147" s="3">
        <f t="shared" si="52"/>
        <v>11.6</v>
      </c>
      <c r="K147" s="3">
        <f t="shared" si="64"/>
        <v>88.680293844207583</v>
      </c>
      <c r="L147" s="3">
        <f t="shared" si="43"/>
        <v>-18.59826224947609</v>
      </c>
      <c r="M147" s="3">
        <f t="shared" si="44"/>
        <v>-16.514504362879297</v>
      </c>
      <c r="N147" s="20">
        <f t="shared" si="65"/>
        <v>1588240.7687980109</v>
      </c>
      <c r="O147" s="21">
        <f t="shared" si="53"/>
        <v>1111768.5381586074</v>
      </c>
      <c r="P147" s="22">
        <f t="shared" si="54"/>
        <v>10.3303877373411</v>
      </c>
      <c r="Q147" s="22">
        <f t="shared" si="66"/>
        <v>11.461400288240833</v>
      </c>
      <c r="R147" s="22">
        <f t="shared" si="67"/>
        <v>11.461400288240833</v>
      </c>
      <c r="S147" s="23">
        <f t="shared" si="55"/>
        <v>5.3555997710507173</v>
      </c>
      <c r="T147" s="24">
        <f t="shared" si="68"/>
        <v>-15.994852504090963</v>
      </c>
      <c r="U147" s="21">
        <f t="shared" si="69"/>
        <v>1448381.8740157599</v>
      </c>
      <c r="V147" s="21">
        <f t="shared" si="56"/>
        <v>1013867.3118110319</v>
      </c>
      <c r="W147" s="22">
        <f t="shared" si="57"/>
        <v>7.7067242269969851</v>
      </c>
      <c r="X147" s="23">
        <f t="shared" si="58"/>
        <v>3.6011420478876821</v>
      </c>
      <c r="Y147" s="24">
        <f t="shared" si="70"/>
        <v>-9.8079697831230384</v>
      </c>
      <c r="Z147" s="14">
        <f t="shared" si="71"/>
        <v>27.764704944638193</v>
      </c>
      <c r="AJ147">
        <f t="shared" si="48"/>
        <v>0</v>
      </c>
      <c r="AL147">
        <f t="shared" si="46"/>
        <v>88.680293844207583</v>
      </c>
    </row>
    <row r="148" spans="1:38" x14ac:dyDescent="0.25">
      <c r="A148" s="3">
        <f t="shared" si="59"/>
        <v>378</v>
      </c>
      <c r="B148" s="3">
        <f t="shared" si="60"/>
        <v>6.3</v>
      </c>
      <c r="C148" s="8">
        <f t="shared" si="42"/>
        <v>20</v>
      </c>
      <c r="D148" s="10">
        <f t="shared" si="49"/>
        <v>293.14999999999998</v>
      </c>
      <c r="E148" s="3">
        <f t="shared" si="61"/>
        <v>82.072064047486734</v>
      </c>
      <c r="F148" s="3">
        <f t="shared" si="50"/>
        <v>355.2220640474867</v>
      </c>
      <c r="G148" s="14">
        <f t="shared" si="62"/>
        <v>76.609397328474728</v>
      </c>
      <c r="H148" s="3">
        <f t="shared" si="51"/>
        <v>349.75939732847473</v>
      </c>
      <c r="I148" s="3">
        <f t="shared" si="63"/>
        <v>1.5191252766448384</v>
      </c>
      <c r="J148" s="3">
        <f t="shared" si="52"/>
        <v>11.6</v>
      </c>
      <c r="K148" s="3">
        <f t="shared" si="64"/>
        <v>88.577289884341283</v>
      </c>
      <c r="L148" s="3">
        <f t="shared" si="43"/>
        <v>-18.742165337457198</v>
      </c>
      <c r="M148" s="3">
        <f t="shared" si="44"/>
        <v>-16.641038443587291</v>
      </c>
      <c r="N148" s="20">
        <f t="shared" si="65"/>
        <v>1597665.1541877568</v>
      </c>
      <c r="O148" s="21">
        <f t="shared" si="53"/>
        <v>1118365.6079314298</v>
      </c>
      <c r="P148" s="22">
        <f t="shared" si="54"/>
        <v>10.342618539417165</v>
      </c>
      <c r="Q148" s="22">
        <f t="shared" si="66"/>
        <v>11.484025678857785</v>
      </c>
      <c r="R148" s="22">
        <f t="shared" si="67"/>
        <v>11.484025678857785</v>
      </c>
      <c r="S148" s="23">
        <f t="shared" si="55"/>
        <v>5.3661719990299108</v>
      </c>
      <c r="T148" s="24">
        <f t="shared" si="68"/>
        <v>-16.121525605458945</v>
      </c>
      <c r="U148" s="21">
        <f t="shared" si="69"/>
        <v>1457062.2533525296</v>
      </c>
      <c r="V148" s="21">
        <f t="shared" si="56"/>
        <v>1019943.5773467707</v>
      </c>
      <c r="W148" s="22">
        <f t="shared" si="57"/>
        <v>7.7159396825098705</v>
      </c>
      <c r="X148" s="23">
        <f t="shared" si="58"/>
        <v>3.6054481789182491</v>
      </c>
      <c r="Y148" s="24">
        <f t="shared" si="70"/>
        <v>-9.8785488277682649</v>
      </c>
      <c r="Z148" s="14">
        <f t="shared" si="71"/>
        <v>27.194011670069592</v>
      </c>
      <c r="AJ148">
        <f t="shared" si="48"/>
        <v>0</v>
      </c>
      <c r="AL148">
        <f t="shared" si="46"/>
        <v>88.577289884341283</v>
      </c>
    </row>
    <row r="149" spans="1:38" x14ac:dyDescent="0.25">
      <c r="A149" s="3">
        <f t="shared" si="59"/>
        <v>383</v>
      </c>
      <c r="B149" s="3">
        <f t="shared" si="60"/>
        <v>6.3833333333333337</v>
      </c>
      <c r="C149" s="8">
        <f t="shared" si="42"/>
        <v>20</v>
      </c>
      <c r="D149" s="10">
        <f t="shared" si="49"/>
        <v>293.14999999999998</v>
      </c>
      <c r="E149" s="3">
        <f t="shared" si="61"/>
        <v>82.430691621338994</v>
      </c>
      <c r="F149" s="3">
        <f t="shared" si="50"/>
        <v>355.58069162133899</v>
      </c>
      <c r="G149" s="14">
        <f t="shared" si="62"/>
        <v>76.939685581972768</v>
      </c>
      <c r="H149" s="3">
        <f t="shared" si="51"/>
        <v>350.08968558197273</v>
      </c>
      <c r="I149" s="3">
        <f t="shared" si="63"/>
        <v>1.5208535029232324</v>
      </c>
      <c r="J149" s="3">
        <f t="shared" si="52"/>
        <v>11.6</v>
      </c>
      <c r="K149" s="3">
        <f t="shared" si="64"/>
        <v>88.476634824696944</v>
      </c>
      <c r="L149" s="3">
        <f t="shared" si="43"/>
        <v>-18.883542580734257</v>
      </c>
      <c r="M149" s="3">
        <f t="shared" si="44"/>
        <v>-16.765316608154652</v>
      </c>
      <c r="N149" s="20">
        <f t="shared" si="65"/>
        <v>1606895.8248101533</v>
      </c>
      <c r="O149" s="21">
        <f t="shared" si="53"/>
        <v>1124827.0773671072</v>
      </c>
      <c r="P149" s="22">
        <f t="shared" si="54"/>
        <v>10.35454211842581</v>
      </c>
      <c r="Q149" s="22">
        <f t="shared" si="66"/>
        <v>11.506099924505021</v>
      </c>
      <c r="R149" s="22">
        <f t="shared" si="67"/>
        <v>11.506099924505021</v>
      </c>
      <c r="S149" s="23">
        <f t="shared" si="55"/>
        <v>5.3764866919959822</v>
      </c>
      <c r="T149" s="24">
        <f t="shared" si="68"/>
        <v>-16.245836681432934</v>
      </c>
      <c r="U149" s="21">
        <f t="shared" si="69"/>
        <v>1465563.5017248676</v>
      </c>
      <c r="V149" s="21">
        <f t="shared" si="56"/>
        <v>1025894.4512074073</v>
      </c>
      <c r="W149" s="22">
        <f t="shared" si="57"/>
        <v>7.7249224925471527</v>
      </c>
      <c r="X149" s="23">
        <f t="shared" si="58"/>
        <v>3.6096456010629425</v>
      </c>
      <c r="Y149" s="24">
        <f t="shared" si="70"/>
        <v>-9.9477529424047528</v>
      </c>
      <c r="Z149" s="14">
        <f t="shared" si="71"/>
        <v>26.63418601197035</v>
      </c>
      <c r="AJ149">
        <f t="shared" si="48"/>
        <v>0</v>
      </c>
      <c r="AL149">
        <f t="shared" si="46"/>
        <v>88.476634824696944</v>
      </c>
    </row>
    <row r="150" spans="1:38" x14ac:dyDescent="0.25">
      <c r="A150" s="3">
        <f t="shared" si="59"/>
        <v>388</v>
      </c>
      <c r="B150" s="3">
        <f t="shared" si="60"/>
        <v>6.4666666666666668</v>
      </c>
      <c r="C150" s="8">
        <f t="shared" si="42"/>
        <v>20</v>
      </c>
      <c r="D150" s="10">
        <f t="shared" si="49"/>
        <v>293.14999999999998</v>
      </c>
      <c r="E150" s="3">
        <f t="shared" si="61"/>
        <v>82.781936359588329</v>
      </c>
      <c r="F150" s="3">
        <f t="shared" si="50"/>
        <v>355.93193635958829</v>
      </c>
      <c r="G150" s="14">
        <f t="shared" si="62"/>
        <v>77.263148173714654</v>
      </c>
      <c r="H150" s="3">
        <f t="shared" si="51"/>
        <v>350.4131481737146</v>
      </c>
      <c r="I150" s="3">
        <f t="shared" si="63"/>
        <v>1.5225461513168561</v>
      </c>
      <c r="J150" s="3">
        <f t="shared" si="52"/>
        <v>11.6</v>
      </c>
      <c r="K150" s="3">
        <f t="shared" si="64"/>
        <v>88.37827338344951</v>
      </c>
      <c r="L150" s="3">
        <f t="shared" si="43"/>
        <v>-19.022424651061179</v>
      </c>
      <c r="M150" s="3">
        <f t="shared" si="44"/>
        <v>-16.887367864977978</v>
      </c>
      <c r="N150" s="20">
        <f t="shared" si="65"/>
        <v>1615936.4695430794</v>
      </c>
      <c r="O150" s="21">
        <f t="shared" si="53"/>
        <v>1131155.5286801555</v>
      </c>
      <c r="P150" s="22">
        <f t="shared" si="54"/>
        <v>10.366167237358791</v>
      </c>
      <c r="Q150" s="22">
        <f t="shared" si="66"/>
        <v>11.52763794939526</v>
      </c>
      <c r="R150" s="22">
        <f t="shared" si="67"/>
        <v>11.52763794939526</v>
      </c>
      <c r="S150" s="23">
        <f t="shared" si="55"/>
        <v>5.3865508236265125</v>
      </c>
      <c r="T150" s="24">
        <f t="shared" si="68"/>
        <v>-16.36781960471982</v>
      </c>
      <c r="U150" s="21">
        <f t="shared" si="69"/>
        <v>1473889.065236239</v>
      </c>
      <c r="V150" s="21">
        <f t="shared" si="56"/>
        <v>1031722.3456653672</v>
      </c>
      <c r="W150" s="22">
        <f t="shared" si="57"/>
        <v>7.7336793545093983</v>
      </c>
      <c r="X150" s="23">
        <f t="shared" si="58"/>
        <v>3.6137374438343914</v>
      </c>
      <c r="Y150" s="24">
        <f t="shared" si="70"/>
        <v>-10.015604763027978</v>
      </c>
      <c r="Z150" s="14">
        <f t="shared" si="71"/>
        <v>26.085056499662549</v>
      </c>
      <c r="AJ150">
        <f t="shared" si="48"/>
        <v>0</v>
      </c>
      <c r="AL150">
        <f t="shared" si="46"/>
        <v>88.37827338344951</v>
      </c>
    </row>
    <row r="151" spans="1:38" x14ac:dyDescent="0.25">
      <c r="A151" s="3">
        <f t="shared" si="59"/>
        <v>393</v>
      </c>
      <c r="B151" s="3">
        <f t="shared" si="60"/>
        <v>6.55</v>
      </c>
      <c r="C151" s="8">
        <f t="shared" si="42"/>
        <v>20</v>
      </c>
      <c r="D151" s="10">
        <f t="shared" si="49"/>
        <v>293.14999999999998</v>
      </c>
      <c r="E151" s="3">
        <f t="shared" si="61"/>
        <v>83.125939320231666</v>
      </c>
      <c r="F151" s="3">
        <f t="shared" si="50"/>
        <v>356.27593932023166</v>
      </c>
      <c r="G151" s="14">
        <f t="shared" si="62"/>
        <v>77.579916805582883</v>
      </c>
      <c r="H151" s="3">
        <f t="shared" si="51"/>
        <v>350.72991680558289</v>
      </c>
      <c r="I151" s="3">
        <f t="shared" si="63"/>
        <v>1.5242039015841964</v>
      </c>
      <c r="J151" s="3">
        <f t="shared" si="52"/>
        <v>11.6</v>
      </c>
      <c r="K151" s="3">
        <f t="shared" si="64"/>
        <v>88.282151659724619</v>
      </c>
      <c r="L151" s="3">
        <f t="shared" si="43"/>
        <v>-19.158842440891693</v>
      </c>
      <c r="M151" s="3">
        <f t="shared" si="44"/>
        <v>-17.007221330965336</v>
      </c>
      <c r="N151" s="20">
        <f t="shared" si="65"/>
        <v>1624790.7190608145</v>
      </c>
      <c r="O151" s="21">
        <f t="shared" si="53"/>
        <v>1137353.50334257</v>
      </c>
      <c r="P151" s="22">
        <f t="shared" si="54"/>
        <v>10.377502351640601</v>
      </c>
      <c r="Q151" s="22">
        <f t="shared" si="66"/>
        <v>11.548654189328671</v>
      </c>
      <c r="R151" s="22">
        <f t="shared" si="67"/>
        <v>11.548654189328671</v>
      </c>
      <c r="S151" s="23">
        <f t="shared" si="55"/>
        <v>5.3963711393772158</v>
      </c>
      <c r="T151" s="24">
        <f t="shared" si="68"/>
        <v>-16.487508259338735</v>
      </c>
      <c r="U151" s="21">
        <f t="shared" si="69"/>
        <v>1482042.3337450554</v>
      </c>
      <c r="V151" s="21">
        <f t="shared" si="56"/>
        <v>1037429.6336215386</v>
      </c>
      <c r="W151" s="22">
        <f t="shared" si="57"/>
        <v>7.7422167274273974</v>
      </c>
      <c r="X151" s="23">
        <f t="shared" si="58"/>
        <v>3.6177267253615293</v>
      </c>
      <c r="Y151" s="24">
        <f t="shared" si="70"/>
        <v>-10.082126747387893</v>
      </c>
      <c r="Z151" s="14">
        <f t="shared" si="71"/>
        <v>25.546452881140961</v>
      </c>
      <c r="AJ151">
        <f t="shared" si="48"/>
        <v>0</v>
      </c>
      <c r="AL151">
        <f t="shared" si="46"/>
        <v>88.282151659724619</v>
      </c>
    </row>
    <row r="152" spans="1:38" x14ac:dyDescent="0.25">
      <c r="A152" s="3">
        <f t="shared" si="59"/>
        <v>398</v>
      </c>
      <c r="B152" s="3">
        <f t="shared" si="60"/>
        <v>6.6333333333333337</v>
      </c>
      <c r="C152" s="8">
        <f t="shared" si="42"/>
        <v>20</v>
      </c>
      <c r="D152" s="10">
        <f t="shared" si="49"/>
        <v>293.14999999999998</v>
      </c>
      <c r="E152" s="3">
        <f t="shared" si="61"/>
        <v>83.462839316026631</v>
      </c>
      <c r="F152" s="3">
        <f t="shared" si="50"/>
        <v>356.61283931602662</v>
      </c>
      <c r="G152" s="14">
        <f t="shared" si="62"/>
        <v>77.890121014369726</v>
      </c>
      <c r="H152" s="3">
        <f t="shared" si="51"/>
        <v>351.04012101436967</v>
      </c>
      <c r="I152" s="3">
        <f t="shared" si="63"/>
        <v>1.5258274226639323</v>
      </c>
      <c r="J152" s="3">
        <f t="shared" si="52"/>
        <v>11.6</v>
      </c>
      <c r="K152" s="3">
        <f t="shared" si="64"/>
        <v>88.188217095399011</v>
      </c>
      <c r="L152" s="3">
        <f t="shared" si="43"/>
        <v>-19.292827030522496</v>
      </c>
      <c r="M152" s="3">
        <f t="shared" si="44"/>
        <v>-17.124906205501222</v>
      </c>
      <c r="N152" s="20">
        <f t="shared" si="65"/>
        <v>1633462.1462477024</v>
      </c>
      <c r="O152" s="21">
        <f t="shared" si="53"/>
        <v>1143423.5023733915</v>
      </c>
      <c r="P152" s="22">
        <f t="shared" si="54"/>
        <v>10.388555623149593</v>
      </c>
      <c r="Q152" s="22">
        <f t="shared" si="66"/>
        <v>11.569162612514164</v>
      </c>
      <c r="R152" s="22">
        <f t="shared" si="67"/>
        <v>11.569162612514164</v>
      </c>
      <c r="S152" s="23">
        <f t="shared" si="55"/>
        <v>5.4059541662111634</v>
      </c>
      <c r="T152" s="24">
        <f t="shared" si="68"/>
        <v>-16.604936509043089</v>
      </c>
      <c r="U152" s="21">
        <f t="shared" si="69"/>
        <v>1490026.6413827387</v>
      </c>
      <c r="V152" s="21">
        <f t="shared" si="56"/>
        <v>1043018.6489679171</v>
      </c>
      <c r="W152" s="22">
        <f t="shared" si="57"/>
        <v>7.7505408430054779</v>
      </c>
      <c r="X152" s="23">
        <f t="shared" si="58"/>
        <v>3.6216163575498324</v>
      </c>
      <c r="Y152" s="24">
        <f t="shared" si="70"/>
        <v>-10.147341165579146</v>
      </c>
      <c r="Z152" s="14">
        <f t="shared" si="71"/>
        <v>25.018206184753073</v>
      </c>
      <c r="AJ152">
        <f t="shared" si="48"/>
        <v>0</v>
      </c>
      <c r="AL152">
        <f t="shared" si="46"/>
        <v>88.188217095399011</v>
      </c>
    </row>
    <row r="153" spans="1:38" x14ac:dyDescent="0.25">
      <c r="A153" s="3">
        <f t="shared" si="59"/>
        <v>403</v>
      </c>
      <c r="B153" s="3">
        <f t="shared" si="60"/>
        <v>6.7166666666666668</v>
      </c>
      <c r="C153" s="8">
        <f t="shared" si="42"/>
        <v>20</v>
      </c>
      <c r="D153" s="10">
        <f t="shared" si="49"/>
        <v>293.14999999999998</v>
      </c>
      <c r="E153" s="3">
        <f t="shared" si="61"/>
        <v>83.792772931376547</v>
      </c>
      <c r="F153" s="3">
        <f t="shared" si="50"/>
        <v>356.94277293137651</v>
      </c>
      <c r="G153" s="14">
        <f t="shared" si="62"/>
        <v>78.193888192369499</v>
      </c>
      <c r="H153" s="3">
        <f t="shared" si="51"/>
        <v>351.34388819236949</v>
      </c>
      <c r="I153" s="3">
        <f t="shared" si="63"/>
        <v>1.5274173727563034</v>
      </c>
      <c r="J153" s="3">
        <f t="shared" si="52"/>
        <v>11.6</v>
      </c>
      <c r="K153" s="3">
        <f t="shared" si="64"/>
        <v>88.096418438124445</v>
      </c>
      <c r="L153" s="3">
        <f t="shared" si="43"/>
        <v>-19.424409656582522</v>
      </c>
      <c r="M153" s="3">
        <f t="shared" si="44"/>
        <v>-17.240451745529686</v>
      </c>
      <c r="N153" s="20">
        <f t="shared" si="65"/>
        <v>1641954.2666327516</v>
      </c>
      <c r="O153" s="21">
        <f t="shared" si="53"/>
        <v>1149367.986642926</v>
      </c>
      <c r="P153" s="22">
        <f t="shared" si="54"/>
        <v>10.399334933419622</v>
      </c>
      <c r="Q153" s="22">
        <f t="shared" si="66"/>
        <v>11.589176739228646</v>
      </c>
      <c r="R153" s="22">
        <f t="shared" si="67"/>
        <v>11.589176739228646</v>
      </c>
      <c r="S153" s="23">
        <f t="shared" si="55"/>
        <v>5.4153062217850225</v>
      </c>
      <c r="T153" s="24">
        <f t="shared" si="68"/>
        <v>-16.720138167753806</v>
      </c>
      <c r="U153" s="21">
        <f t="shared" si="69"/>
        <v>1497845.267083745</v>
      </c>
      <c r="V153" s="21">
        <f t="shared" si="56"/>
        <v>1048491.6869586214</v>
      </c>
      <c r="W153" s="22">
        <f t="shared" si="57"/>
        <v>7.7586577160094494</v>
      </c>
      <c r="X153" s="23">
        <f t="shared" si="58"/>
        <v>3.6254091509353246</v>
      </c>
      <c r="Y153" s="24">
        <f t="shared" si="70"/>
        <v>-10.211270091406378</v>
      </c>
      <c r="Z153" s="14">
        <f t="shared" si="71"/>
        <v>24.500148776852058</v>
      </c>
      <c r="AJ153">
        <f t="shared" si="48"/>
        <v>0</v>
      </c>
      <c r="AL153">
        <f t="shared" si="46"/>
        <v>88.096418438124445</v>
      </c>
    </row>
    <row r="154" spans="1:38" x14ac:dyDescent="0.25">
      <c r="A154" s="3">
        <f t="shared" si="59"/>
        <v>408</v>
      </c>
      <c r="B154" s="3">
        <f t="shared" si="60"/>
        <v>6.8</v>
      </c>
      <c r="C154" s="8">
        <f t="shared" si="42"/>
        <v>20</v>
      </c>
      <c r="D154" s="10">
        <f t="shared" si="49"/>
        <v>293.14999999999998</v>
      </c>
      <c r="E154" s="3">
        <f t="shared" si="61"/>
        <v>84.115874539975636</v>
      </c>
      <c r="F154" s="3">
        <f t="shared" si="50"/>
        <v>357.26587453997558</v>
      </c>
      <c r="G154" s="14">
        <f t="shared" si="62"/>
        <v>78.491343608403255</v>
      </c>
      <c r="H154" s="3">
        <f t="shared" si="51"/>
        <v>351.64134360840325</v>
      </c>
      <c r="I154" s="3">
        <f t="shared" si="63"/>
        <v>1.5289743994081426</v>
      </c>
      <c r="J154" s="3">
        <f t="shared" si="52"/>
        <v>11.6</v>
      </c>
      <c r="K154" s="3">
        <f t="shared" si="64"/>
        <v>88.006705705528759</v>
      </c>
      <c r="L154" s="3">
        <f t="shared" si="43"/>
        <v>-19.553621681840635</v>
      </c>
      <c r="M154" s="3">
        <f t="shared" si="44"/>
        <v>-17.353887241730835</v>
      </c>
      <c r="N154" s="20">
        <f t="shared" si="65"/>
        <v>1650270.5388438038</v>
      </c>
      <c r="O154" s="21">
        <f t="shared" si="53"/>
        <v>1155189.3771906625</v>
      </c>
      <c r="P154" s="22">
        <f t="shared" si="54"/>
        <v>10.409847896080539</v>
      </c>
      <c r="Q154" s="22">
        <f t="shared" si="66"/>
        <v>11.608709660394826</v>
      </c>
      <c r="R154" s="22">
        <f t="shared" si="67"/>
        <v>11.608709660394826</v>
      </c>
      <c r="S154" s="23">
        <f t="shared" si="55"/>
        <v>5.4244334231299467</v>
      </c>
      <c r="T154" s="24">
        <f t="shared" si="68"/>
        <v>-16.83314697189995</v>
      </c>
      <c r="U154" s="21">
        <f t="shared" si="69"/>
        <v>1505501.4351267151</v>
      </c>
      <c r="V154" s="21">
        <f t="shared" si="56"/>
        <v>1053851.0045887006</v>
      </c>
      <c r="W154" s="22">
        <f t="shared" si="57"/>
        <v>7.7665731540465872</v>
      </c>
      <c r="X154" s="23">
        <f t="shared" si="58"/>
        <v>3.6291078192544961</v>
      </c>
      <c r="Y154" s="24">
        <f t="shared" si="70"/>
        <v>-10.273935394481155</v>
      </c>
      <c r="Z154" s="14">
        <f t="shared" si="71"/>
        <v>23.992114415576182</v>
      </c>
      <c r="AJ154">
        <f t="shared" si="48"/>
        <v>0</v>
      </c>
      <c r="AL154">
        <f t="shared" si="46"/>
        <v>88.006705705528759</v>
      </c>
    </row>
    <row r="155" spans="1:38" x14ac:dyDescent="0.25">
      <c r="A155" s="3">
        <f t="shared" si="59"/>
        <v>413</v>
      </c>
      <c r="B155" s="3">
        <f t="shared" si="60"/>
        <v>6.8833333333333337</v>
      </c>
      <c r="C155" s="8">
        <f t="shared" si="42"/>
        <v>20</v>
      </c>
      <c r="D155" s="10">
        <f t="shared" si="49"/>
        <v>293.14999999999998</v>
      </c>
      <c r="E155" s="3">
        <f t="shared" si="61"/>
        <v>84.432276323163592</v>
      </c>
      <c r="F155" s="3">
        <f t="shared" si="50"/>
        <v>357.58227632316357</v>
      </c>
      <c r="G155" s="14">
        <f t="shared" si="62"/>
        <v>78.78261042924386</v>
      </c>
      <c r="H155" s="3">
        <f t="shared" si="51"/>
        <v>351.93261042924382</v>
      </c>
      <c r="I155" s="3">
        <f t="shared" si="63"/>
        <v>1.5304991396013254</v>
      </c>
      <c r="J155" s="3">
        <f t="shared" si="52"/>
        <v>11.6</v>
      </c>
      <c r="K155" s="3">
        <f t="shared" si="64"/>
        <v>87.919030150550157</v>
      </c>
      <c r="L155" s="3">
        <f t="shared" si="43"/>
        <v>-19.680494566303857</v>
      </c>
      <c r="M155" s="3">
        <f t="shared" si="44"/>
        <v>-17.46524199576703</v>
      </c>
      <c r="N155" s="20">
        <f t="shared" si="65"/>
        <v>1658414.3650799596</v>
      </c>
      <c r="O155" s="21">
        <f t="shared" si="53"/>
        <v>1160890.0555559716</v>
      </c>
      <c r="P155" s="22">
        <f t="shared" si="54"/>
        <v>10.420101868591052</v>
      </c>
      <c r="Q155" s="22">
        <f t="shared" si="66"/>
        <v>11.627774055151439</v>
      </c>
      <c r="R155" s="22">
        <f t="shared" si="67"/>
        <v>11.627774055151439</v>
      </c>
      <c r="S155" s="23">
        <f t="shared" si="55"/>
        <v>5.4333416948616726</v>
      </c>
      <c r="T155" s="24">
        <f t="shared" si="68"/>
        <v>-16.943996554568276</v>
      </c>
      <c r="U155" s="21">
        <f t="shared" si="69"/>
        <v>1512998.3156859321</v>
      </c>
      <c r="V155" s="21">
        <f t="shared" si="56"/>
        <v>1059098.8209801523</v>
      </c>
      <c r="W155" s="22">
        <f t="shared" si="57"/>
        <v>7.7742927667808175</v>
      </c>
      <c r="X155" s="23">
        <f t="shared" si="58"/>
        <v>3.6327149837503097</v>
      </c>
      <c r="Y155" s="24">
        <f t="shared" si="70"/>
        <v>-10.335358733009134</v>
      </c>
      <c r="Z155" s="14">
        <f t="shared" si="71"/>
        <v>23.493938300901871</v>
      </c>
      <c r="AJ155">
        <f t="shared" si="48"/>
        <v>0</v>
      </c>
      <c r="AL155">
        <f t="shared" si="46"/>
        <v>87.919030150550157</v>
      </c>
    </row>
    <row r="156" spans="1:38" x14ac:dyDescent="0.25">
      <c r="A156" s="3">
        <f t="shared" si="59"/>
        <v>418</v>
      </c>
      <c r="B156" s="3">
        <f t="shared" si="60"/>
        <v>6.9666666666666668</v>
      </c>
      <c r="C156" s="8">
        <f t="shared" si="42"/>
        <v>20</v>
      </c>
      <c r="D156" s="10">
        <f t="shared" si="49"/>
        <v>293.14999999999998</v>
      </c>
      <c r="E156" s="3">
        <f t="shared" si="61"/>
        <v>84.742108288940116</v>
      </c>
      <c r="F156" s="3">
        <f t="shared" si="50"/>
        <v>357.89210828894011</v>
      </c>
      <c r="G156" s="14">
        <f t="shared" si="62"/>
        <v>79.067809741410827</v>
      </c>
      <c r="H156" s="3">
        <f t="shared" si="51"/>
        <v>352.2178097414108</v>
      </c>
      <c r="I156" s="3">
        <f t="shared" si="63"/>
        <v>1.5319922198444025</v>
      </c>
      <c r="J156" s="3">
        <f t="shared" si="52"/>
        <v>11.6</v>
      </c>
      <c r="K156" s="3">
        <f t="shared" si="64"/>
        <v>87.833344227862099</v>
      </c>
      <c r="L156" s="3">
        <f t="shared" si="43"/>
        <v>-19.805059839577542</v>
      </c>
      <c r="M156" s="3">
        <f t="shared" si="44"/>
        <v>-17.574545298573053</v>
      </c>
      <c r="N156" s="20">
        <f t="shared" si="65"/>
        <v>1666389.0916009911</v>
      </c>
      <c r="O156" s="21">
        <f t="shared" si="53"/>
        <v>1166472.3641206936</v>
      </c>
      <c r="P156" s="22">
        <f t="shared" si="54"/>
        <v>10.430103963312913</v>
      </c>
      <c r="Q156" s="22">
        <f t="shared" si="66"/>
        <v>11.646382207483478</v>
      </c>
      <c r="R156" s="22">
        <f t="shared" si="67"/>
        <v>11.646382207483478</v>
      </c>
      <c r="S156" s="23">
        <f t="shared" si="55"/>
        <v>5.4420367769513707</v>
      </c>
      <c r="T156" s="24">
        <f t="shared" si="68"/>
        <v>-17.052720421367766</v>
      </c>
      <c r="U156" s="21">
        <f t="shared" si="69"/>
        <v>1520339.0253922967</v>
      </c>
      <c r="V156" s="21">
        <f t="shared" si="56"/>
        <v>1064237.3177746076</v>
      </c>
      <c r="W156" s="22">
        <f t="shared" si="57"/>
        <v>7.7818219746229396</v>
      </c>
      <c r="X156" s="23">
        <f t="shared" si="58"/>
        <v>3.6362331772329011</v>
      </c>
      <c r="Y156" s="24">
        <f t="shared" si="70"/>
        <v>-10.395561547228821</v>
      </c>
      <c r="Z156" s="14">
        <f t="shared" si="71"/>
        <v>23.005457121114915</v>
      </c>
      <c r="AJ156">
        <f t="shared" si="48"/>
        <v>0</v>
      </c>
      <c r="AL156">
        <f t="shared" si="46"/>
        <v>87.833344227862099</v>
      </c>
    </row>
    <row r="157" spans="1:38" x14ac:dyDescent="0.25">
      <c r="A157" s="3">
        <f t="shared" si="59"/>
        <v>423</v>
      </c>
      <c r="B157" s="3">
        <f t="shared" si="60"/>
        <v>7.05</v>
      </c>
      <c r="C157" s="8">
        <f t="shared" si="42"/>
        <v>20</v>
      </c>
      <c r="D157" s="10">
        <f t="shared" si="49"/>
        <v>293.14999999999998</v>
      </c>
      <c r="E157" s="3">
        <f t="shared" si="61"/>
        <v>85.045498291592367</v>
      </c>
      <c r="F157" s="3">
        <f t="shared" si="50"/>
        <v>358.19549829159234</v>
      </c>
      <c r="G157" s="14">
        <f t="shared" si="62"/>
        <v>79.347060573304901</v>
      </c>
      <c r="H157" s="3">
        <f t="shared" si="51"/>
        <v>352.49706057330491</v>
      </c>
      <c r="I157" s="3">
        <f t="shared" si="63"/>
        <v>1.5334542562671838</v>
      </c>
      <c r="J157" s="3">
        <f t="shared" si="52"/>
        <v>11.6</v>
      </c>
      <c r="K157" s="3">
        <f t="shared" si="64"/>
        <v>87.749601561348911</v>
      </c>
      <c r="L157" s="3">
        <f t="shared" si="43"/>
        <v>-19.927349074458437</v>
      </c>
      <c r="M157" s="3">
        <f t="shared" si="44"/>
        <v>-17.681826409665081</v>
      </c>
      <c r="N157" s="20">
        <f t="shared" si="65"/>
        <v>1674198.0092325301</v>
      </c>
      <c r="O157" s="21">
        <f t="shared" si="53"/>
        <v>1171938.6064627711</v>
      </c>
      <c r="P157" s="22">
        <f t="shared" si="54"/>
        <v>10.439861057971765</v>
      </c>
      <c r="Q157" s="22">
        <f t="shared" si="66"/>
        <v>11.664546021975468</v>
      </c>
      <c r="R157" s="22">
        <f t="shared" si="67"/>
        <v>11.664546021975468</v>
      </c>
      <c r="S157" s="23">
        <f t="shared" si="55"/>
        <v>5.4505242320867184</v>
      </c>
      <c r="T157" s="24">
        <f t="shared" si="68"/>
        <v>-17.159351927921605</v>
      </c>
      <c r="U157" s="21">
        <f t="shared" si="69"/>
        <v>1527526.6279030463</v>
      </c>
      <c r="V157" s="21">
        <f t="shared" si="56"/>
        <v>1069268.6395321323</v>
      </c>
      <c r="W157" s="22">
        <f t="shared" si="57"/>
        <v>7.7891660169322749</v>
      </c>
      <c r="X157" s="23">
        <f t="shared" si="58"/>
        <v>3.6396648479119902</v>
      </c>
      <c r="Y157" s="24">
        <f t="shared" si="70"/>
        <v>-10.454565053465174</v>
      </c>
      <c r="Z157" s="14">
        <f t="shared" si="71"/>
        <v>22.52650909583862</v>
      </c>
      <c r="AJ157">
        <f t="shared" si="48"/>
        <v>0</v>
      </c>
      <c r="AL157">
        <f t="shared" si="46"/>
        <v>87.749601561348911</v>
      </c>
    </row>
    <row r="158" spans="1:38" x14ac:dyDescent="0.25">
      <c r="A158" s="3">
        <f t="shared" si="59"/>
        <v>428</v>
      </c>
      <c r="B158" s="3">
        <f t="shared" si="60"/>
        <v>7.1333333333333337</v>
      </c>
      <c r="C158" s="8">
        <f t="shared" si="42"/>
        <v>20</v>
      </c>
      <c r="D158" s="10">
        <f t="shared" si="49"/>
        <v>293.14999999999998</v>
      </c>
      <c r="E158" s="3">
        <f t="shared" si="61"/>
        <v>85.34257205188986</v>
      </c>
      <c r="F158" s="3">
        <f t="shared" si="50"/>
        <v>358.49257205188985</v>
      </c>
      <c r="G158" s="14">
        <f t="shared" si="62"/>
        <v>79.620479917653014</v>
      </c>
      <c r="H158" s="3">
        <f t="shared" si="51"/>
        <v>352.77047991765301</v>
      </c>
      <c r="I158" s="3">
        <f t="shared" si="63"/>
        <v>1.5348858547180573</v>
      </c>
      <c r="J158" s="3">
        <f t="shared" si="52"/>
        <v>11.6</v>
      </c>
      <c r="K158" s="3">
        <f t="shared" si="64"/>
        <v>87.667756912592878</v>
      </c>
      <c r="L158" s="3">
        <f t="shared" si="43"/>
        <v>-20.047393861730789</v>
      </c>
      <c r="M158" s="3">
        <f t="shared" si="44"/>
        <v>-17.787114537442694</v>
      </c>
      <c r="N158" s="20">
        <f t="shared" si="65"/>
        <v>1681844.353885863</v>
      </c>
      <c r="O158" s="21">
        <f t="shared" si="53"/>
        <v>1177291.047720104</v>
      </c>
      <c r="P158" s="22">
        <f t="shared" si="54"/>
        <v>10.449379805546039</v>
      </c>
      <c r="Q158" s="22">
        <f t="shared" si="66"/>
        <v>11.682277038744909</v>
      </c>
      <c r="R158" s="22">
        <f t="shared" si="67"/>
        <v>11.682277038744909</v>
      </c>
      <c r="S158" s="23">
        <f t="shared" si="55"/>
        <v>5.458809452649894</v>
      </c>
      <c r="T158" s="24">
        <f t="shared" si="68"/>
        <v>-17.263924258901955</v>
      </c>
      <c r="U158" s="21">
        <f t="shared" si="69"/>
        <v>1534564.134479461</v>
      </c>
      <c r="V158" s="21">
        <f t="shared" si="56"/>
        <v>1074194.8941356225</v>
      </c>
      <c r="W158" s="22">
        <f t="shared" si="57"/>
        <v>7.7963299597632743</v>
      </c>
      <c r="X158" s="23">
        <f t="shared" si="58"/>
        <v>3.6430123630166573</v>
      </c>
      <c r="Y158" s="24">
        <f t="shared" si="70"/>
        <v>-10.512390238763418</v>
      </c>
      <c r="Z158" s="14">
        <f t="shared" si="71"/>
        <v>22.056934015754038</v>
      </c>
      <c r="AJ158">
        <f t="shared" si="48"/>
        <v>0</v>
      </c>
      <c r="AL158">
        <f t="shared" si="46"/>
        <v>87.667756912592878</v>
      </c>
    </row>
    <row r="159" spans="1:38" x14ac:dyDescent="0.25">
      <c r="A159" s="3">
        <f t="shared" si="59"/>
        <v>433</v>
      </c>
      <c r="B159" s="3">
        <f t="shared" si="60"/>
        <v>7.2166666666666668</v>
      </c>
      <c r="C159" s="8">
        <f t="shared" si="42"/>
        <v>20</v>
      </c>
      <c r="D159" s="10">
        <f t="shared" si="49"/>
        <v>293.14999999999998</v>
      </c>
      <c r="E159" s="3">
        <f t="shared" si="61"/>
        <v>85.633453177803162</v>
      </c>
      <c r="F159" s="3">
        <f t="shared" si="50"/>
        <v>358.78345317780315</v>
      </c>
      <c r="G159" s="14">
        <f t="shared" si="62"/>
        <v>79.888182754235302</v>
      </c>
      <c r="H159" s="3">
        <f t="shared" si="51"/>
        <v>353.03818275423527</v>
      </c>
      <c r="I159" s="3">
        <f t="shared" si="63"/>
        <v>1.5362876108638333</v>
      </c>
      <c r="J159" s="3">
        <f t="shared" si="52"/>
        <v>11.6</v>
      </c>
      <c r="K159" s="3">
        <f t="shared" si="64"/>
        <v>87.587766150336122</v>
      </c>
      <c r="L159" s="3">
        <f t="shared" si="43"/>
        <v>-20.165225786135764</v>
      </c>
      <c r="M159" s="3">
        <f t="shared" si="44"/>
        <v>-17.89043882045809</v>
      </c>
      <c r="N159" s="20">
        <f t="shared" si="65"/>
        <v>1689331.3070912058</v>
      </c>
      <c r="O159" s="21">
        <f t="shared" si="53"/>
        <v>1182531.914963844</v>
      </c>
      <c r="P159" s="22">
        <f t="shared" si="54"/>
        <v>10.458666643622173</v>
      </c>
      <c r="Q159" s="22">
        <f t="shared" si="66"/>
        <v>11.699586447609498</v>
      </c>
      <c r="R159" s="22">
        <f t="shared" si="67"/>
        <v>11.699586447609498</v>
      </c>
      <c r="S159" s="23">
        <f t="shared" si="55"/>
        <v>5.4668976673375296</v>
      </c>
      <c r="T159" s="24">
        <f t="shared" si="68"/>
        <v>-17.366470408528691</v>
      </c>
      <c r="U159" s="21">
        <f t="shared" si="69"/>
        <v>1541454.5045718353</v>
      </c>
      <c r="V159" s="21">
        <f t="shared" si="56"/>
        <v>1079018.1532002846</v>
      </c>
      <c r="W159" s="22">
        <f t="shared" si="57"/>
        <v>7.803318703187923</v>
      </c>
      <c r="X159" s="23">
        <f t="shared" si="58"/>
        <v>3.6462780122169023</v>
      </c>
      <c r="Y159" s="24">
        <f t="shared" si="70"/>
        <v>-10.56905785607035</v>
      </c>
      <c r="Z159" s="14">
        <f t="shared" si="71"/>
        <v>21.596573279143229</v>
      </c>
      <c r="AJ159">
        <f t="shared" si="48"/>
        <v>0</v>
      </c>
      <c r="AL159">
        <f t="shared" si="46"/>
        <v>87.587766150336122</v>
      </c>
    </row>
    <row r="160" spans="1:38" x14ac:dyDescent="0.25">
      <c r="A160" s="3">
        <f t="shared" si="59"/>
        <v>438</v>
      </c>
      <c r="B160" s="3">
        <f t="shared" si="60"/>
        <v>7.3</v>
      </c>
      <c r="C160" s="8">
        <f t="shared" si="42"/>
        <v>20</v>
      </c>
      <c r="D160" s="10">
        <f t="shared" si="49"/>
        <v>293.14999999999998</v>
      </c>
      <c r="E160" s="3">
        <f t="shared" si="61"/>
        <v>85.918263185704504</v>
      </c>
      <c r="F160" s="3">
        <f t="shared" si="50"/>
        <v>359.0682631857045</v>
      </c>
      <c r="G160" s="14">
        <f t="shared" si="62"/>
        <v>80.150282072866943</v>
      </c>
      <c r="H160" s="3">
        <f t="shared" si="51"/>
        <v>353.30028207286693</v>
      </c>
      <c r="I160" s="3">
        <f t="shared" si="63"/>
        <v>1.5376601102919101</v>
      </c>
      <c r="J160" s="3">
        <f t="shared" si="52"/>
        <v>11.6</v>
      </c>
      <c r="K160" s="3">
        <f t="shared" si="64"/>
        <v>87.509586220881459</v>
      </c>
      <c r="L160" s="3">
        <f t="shared" si="43"/>
        <v>-20.280876403483941</v>
      </c>
      <c r="M160" s="3">
        <f t="shared" si="44"/>
        <v>-17.991828309626282</v>
      </c>
      <c r="N160" s="20">
        <f t="shared" si="65"/>
        <v>1696661.9965433851</v>
      </c>
      <c r="O160" s="21">
        <f t="shared" si="53"/>
        <v>1187663.3975803694</v>
      </c>
      <c r="P160" s="22">
        <f t="shared" si="54"/>
        <v>10.467727803251437</v>
      </c>
      <c r="Q160" s="22">
        <f t="shared" si="66"/>
        <v>11.716485101536849</v>
      </c>
      <c r="R160" s="22">
        <f t="shared" si="67"/>
        <v>11.716485101536849</v>
      </c>
      <c r="S160" s="23">
        <f t="shared" si="55"/>
        <v>5.4747939474453995</v>
      </c>
      <c r="T160" s="24">
        <f t="shared" si="68"/>
        <v>-17.467023162456066</v>
      </c>
      <c r="U160" s="21">
        <f t="shared" si="69"/>
        <v>1548200.6464110012</v>
      </c>
      <c r="V160" s="21">
        <f t="shared" si="56"/>
        <v>1083740.4524877009</v>
      </c>
      <c r="W160" s="22">
        <f t="shared" si="57"/>
        <v>7.8101369882223004</v>
      </c>
      <c r="X160" s="23">
        <f t="shared" si="58"/>
        <v>3.6494640108602385</v>
      </c>
      <c r="Y160" s="24">
        <f t="shared" si="70"/>
        <v>-10.624588419932154</v>
      </c>
      <c r="Z160" s="14">
        <f t="shared" si="71"/>
        <v>21.145269925383012</v>
      </c>
      <c r="AJ160">
        <f t="shared" si="48"/>
        <v>0</v>
      </c>
      <c r="AL160">
        <f t="shared" si="46"/>
        <v>87.509586220881459</v>
      </c>
    </row>
    <row r="161" spans="1:38" x14ac:dyDescent="0.25">
      <c r="A161" s="3">
        <f t="shared" si="59"/>
        <v>443</v>
      </c>
      <c r="B161" s="3">
        <f t="shared" si="60"/>
        <v>7.3833333333333337</v>
      </c>
      <c r="C161" s="8">
        <f t="shared" si="42"/>
        <v>20</v>
      </c>
      <c r="D161" s="10">
        <f t="shared" si="49"/>
        <v>293.14999999999998</v>
      </c>
      <c r="E161" s="3">
        <f t="shared" si="61"/>
        <v>86.197121522010136</v>
      </c>
      <c r="F161" s="3">
        <f t="shared" si="50"/>
        <v>359.34712152201013</v>
      </c>
      <c r="G161" s="14">
        <f t="shared" si="62"/>
        <v>80.406888896607683</v>
      </c>
      <c r="H161" s="3">
        <f t="shared" si="51"/>
        <v>353.55688889660769</v>
      </c>
      <c r="I161" s="3">
        <f t="shared" si="63"/>
        <v>1.5390039286145669</v>
      </c>
      <c r="J161" s="3">
        <f t="shared" si="52"/>
        <v>11.6</v>
      </c>
      <c r="K161" s="3">
        <f t="shared" si="64"/>
        <v>87.433175119398697</v>
      </c>
      <c r="L161" s="3">
        <f t="shared" si="43"/>
        <v>-20.394377218880479</v>
      </c>
      <c r="M161" s="3">
        <f t="shared" si="44"/>
        <v>-18.091311951350082</v>
      </c>
      <c r="N161" s="20">
        <f t="shared" si="65"/>
        <v>1703839.496658887</v>
      </c>
      <c r="O161" s="21">
        <f t="shared" si="53"/>
        <v>1192687.6476612207</v>
      </c>
      <c r="P161" s="22">
        <f t="shared" si="54"/>
        <v>10.476569317340854</v>
      </c>
      <c r="Q161" s="22">
        <f t="shared" si="66"/>
        <v>11.732983529422466</v>
      </c>
      <c r="R161" s="22">
        <f t="shared" si="67"/>
        <v>11.732983529422466</v>
      </c>
      <c r="S161" s="23">
        <f t="shared" si="55"/>
        <v>5.4825032128392248</v>
      </c>
      <c r="T161" s="24">
        <f t="shared" si="68"/>
        <v>-17.565615080976254</v>
      </c>
      <c r="U161" s="21">
        <f t="shared" si="69"/>
        <v>1554805.4176057167</v>
      </c>
      <c r="V161" s="21">
        <f t="shared" si="56"/>
        <v>1088363.7923240017</v>
      </c>
      <c r="W161" s="22">
        <f t="shared" si="57"/>
        <v>7.8167894033835177</v>
      </c>
      <c r="X161" s="23">
        <f t="shared" si="58"/>
        <v>3.6525725030355711</v>
      </c>
      <c r="Y161" s="24">
        <f t="shared" si="70"/>
        <v>-10.67900220267942</v>
      </c>
      <c r="Z161" s="14">
        <f t="shared" si="71"/>
        <v>20.702868665512465</v>
      </c>
      <c r="AJ161">
        <f t="shared" si="48"/>
        <v>0</v>
      </c>
      <c r="AL161">
        <f t="shared" si="46"/>
        <v>87.433175119398697</v>
      </c>
    </row>
    <row r="162" spans="1:38" x14ac:dyDescent="0.25">
      <c r="A162" s="3">
        <f t="shared" si="59"/>
        <v>448</v>
      </c>
      <c r="B162" s="3">
        <f t="shared" si="60"/>
        <v>7.4666666666666668</v>
      </c>
      <c r="C162" s="8">
        <f t="shared" si="42"/>
        <v>20</v>
      </c>
      <c r="D162" s="10">
        <f t="shared" si="49"/>
        <v>293.14999999999998</v>
      </c>
      <c r="E162" s="3">
        <f t="shared" si="61"/>
        <v>86.470145585225737</v>
      </c>
      <c r="F162" s="3">
        <f t="shared" si="50"/>
        <v>359.62014558522571</v>
      </c>
      <c r="G162" s="14">
        <f t="shared" si="62"/>
        <v>80.658112305173816</v>
      </c>
      <c r="H162" s="3">
        <f t="shared" si="51"/>
        <v>353.80811230517378</v>
      </c>
      <c r="I162" s="3">
        <f t="shared" si="63"/>
        <v>1.5403196315752028</v>
      </c>
      <c r="J162" s="3">
        <f t="shared" si="52"/>
        <v>11.6</v>
      </c>
      <c r="K162" s="3">
        <f t="shared" si="64"/>
        <v>87.358491862103108</v>
      </c>
      <c r="L162" s="3">
        <f t="shared" si="43"/>
        <v>-20.505759666032507</v>
      </c>
      <c r="M162" s="3">
        <f t="shared" si="44"/>
        <v>-18.188918571534046</v>
      </c>
      <c r="N162" s="20">
        <f t="shared" si="65"/>
        <v>1710866.8291432816</v>
      </c>
      <c r="O162" s="21">
        <f t="shared" si="53"/>
        <v>1197606.7804002969</v>
      </c>
      <c r="P162" s="22">
        <f t="shared" si="54"/>
        <v>10.485197028608338</v>
      </c>
      <c r="Q162" s="22">
        <f t="shared" si="66"/>
        <v>11.749091948237638</v>
      </c>
      <c r="R162" s="22">
        <f t="shared" si="67"/>
        <v>11.749091948237638</v>
      </c>
      <c r="S162" s="23">
        <f t="shared" si="55"/>
        <v>5.490030237631041</v>
      </c>
      <c r="T162" s="24">
        <f t="shared" si="68"/>
        <v>-17.662278483471134</v>
      </c>
      <c r="U162" s="21">
        <f t="shared" si="69"/>
        <v>1561271.6257452643</v>
      </c>
      <c r="V162" s="21">
        <f t="shared" si="56"/>
        <v>1092890.138021685</v>
      </c>
      <c r="W162" s="22">
        <f t="shared" si="57"/>
        <v>7.8232803909011501</v>
      </c>
      <c r="X162" s="23">
        <f t="shared" si="58"/>
        <v>3.6556055644756285</v>
      </c>
      <c r="Y162" s="24">
        <f t="shared" si="70"/>
        <v>-10.73231923107164</v>
      </c>
      <c r="Z162" s="14">
        <f t="shared" si="71"/>
        <v>20.269215909993783</v>
      </c>
      <c r="AJ162">
        <f t="shared" si="48"/>
        <v>0</v>
      </c>
      <c r="AL162">
        <f t="shared" si="46"/>
        <v>87.358491862103108</v>
      </c>
    </row>
    <row r="163" spans="1:38" x14ac:dyDescent="0.25">
      <c r="A163" s="3">
        <f t="shared" si="59"/>
        <v>453</v>
      </c>
      <c r="B163" s="3">
        <f t="shared" si="60"/>
        <v>7.55</v>
      </c>
      <c r="C163" s="8">
        <f t="shared" si="42"/>
        <v>20</v>
      </c>
      <c r="D163" s="10">
        <f t="shared" si="49"/>
        <v>293.14999999999998</v>
      </c>
      <c r="E163" s="3">
        <f t="shared" si="61"/>
        <v>86.737450748358</v>
      </c>
      <c r="F163" s="3">
        <f t="shared" si="50"/>
        <v>359.88745074835799</v>
      </c>
      <c r="G163" s="14">
        <f t="shared" si="62"/>
        <v>80.904059458527385</v>
      </c>
      <c r="H163" s="3">
        <f t="shared" si="51"/>
        <v>354.05405945852738</v>
      </c>
      <c r="I163" s="3">
        <f t="shared" si="63"/>
        <v>1.5416077751563373</v>
      </c>
      <c r="J163" s="3">
        <f t="shared" si="52"/>
        <v>11.6</v>
      </c>
      <c r="K163" s="3">
        <f t="shared" si="64"/>
        <v>87.285496459275464</v>
      </c>
      <c r="L163" s="3">
        <f t="shared" si="43"/>
        <v>-20.615055087608376</v>
      </c>
      <c r="M163" s="3">
        <f t="shared" si="44"/>
        <v>-18.284676860460973</v>
      </c>
      <c r="N163" s="20">
        <f t="shared" si="65"/>
        <v>1717746.9635680716</v>
      </c>
      <c r="O163" s="21">
        <f t="shared" si="53"/>
        <v>1202422.87449765</v>
      </c>
      <c r="P163" s="22">
        <f t="shared" si="54"/>
        <v>10.493616597129751</v>
      </c>
      <c r="Q163" s="22">
        <f t="shared" si="66"/>
        <v>11.764820274586439</v>
      </c>
      <c r="R163" s="22">
        <f t="shared" si="67"/>
        <v>11.764820274586439</v>
      </c>
      <c r="S163" s="23">
        <f t="shared" si="55"/>
        <v>5.4973796555794818</v>
      </c>
      <c r="T163" s="24">
        <f t="shared" si="68"/>
        <v>-17.75704543404823</v>
      </c>
      <c r="U163" s="21">
        <f t="shared" si="69"/>
        <v>1567602.0290066102</v>
      </c>
      <c r="V163" s="21">
        <f t="shared" si="56"/>
        <v>1097321.4203046272</v>
      </c>
      <c r="W163" s="22">
        <f t="shared" si="57"/>
        <v>7.8296142526054728</v>
      </c>
      <c r="X163" s="23">
        <f t="shared" si="58"/>
        <v>3.6585652053083755</v>
      </c>
      <c r="Y163" s="24">
        <f t="shared" si="70"/>
        <v>-10.784559283374836</v>
      </c>
      <c r="Z163" s="14">
        <f t="shared" si="71"/>
        <v>19.844159793783053</v>
      </c>
      <c r="AJ163">
        <f t="shared" si="48"/>
        <v>0</v>
      </c>
      <c r="AL163">
        <f t="shared" si="46"/>
        <v>87.285496459275464</v>
      </c>
    </row>
    <row r="164" spans="1:38" x14ac:dyDescent="0.25">
      <c r="A164" s="3">
        <f t="shared" si="59"/>
        <v>458</v>
      </c>
      <c r="B164" s="3">
        <f t="shared" si="60"/>
        <v>7.6333333333333337</v>
      </c>
      <c r="C164" s="8">
        <f t="shared" si="42"/>
        <v>20</v>
      </c>
      <c r="D164" s="10">
        <f t="shared" si="49"/>
        <v>293.14999999999998</v>
      </c>
      <c r="E164" s="3">
        <f t="shared" si="61"/>
        <v>86.999150381656818</v>
      </c>
      <c r="F164" s="3">
        <f t="shared" si="50"/>
        <v>360.1491503816568</v>
      </c>
      <c r="G164" s="14">
        <f t="shared" si="62"/>
        <v>81.144835620618593</v>
      </c>
      <c r="H164" s="3">
        <f t="shared" si="51"/>
        <v>354.29483562061858</v>
      </c>
      <c r="I164" s="3">
        <f t="shared" si="63"/>
        <v>1.5428689056892044</v>
      </c>
      <c r="J164" s="3">
        <f t="shared" si="52"/>
        <v>11.6</v>
      </c>
      <c r="K164" s="3">
        <f t="shared" si="64"/>
        <v>87.214149889093548</v>
      </c>
      <c r="L164" s="3">
        <f t="shared" si="43"/>
        <v>-20.72229471661807</v>
      </c>
      <c r="M164" s="3">
        <f t="shared" si="44"/>
        <v>-18.378615358504742</v>
      </c>
      <c r="N164" s="20">
        <f t="shared" si="65"/>
        <v>1724482.8179560518</v>
      </c>
      <c r="O164" s="21">
        <f t="shared" si="53"/>
        <v>1207137.9725692361</v>
      </c>
      <c r="P164" s="22">
        <f t="shared" si="54"/>
        <v>10.501833507503628</v>
      </c>
      <c r="Q164" s="22">
        <f t="shared" si="66"/>
        <v>11.780178135707617</v>
      </c>
      <c r="R164" s="22">
        <f t="shared" si="67"/>
        <v>11.780178135707617</v>
      </c>
      <c r="S164" s="23">
        <f t="shared" si="55"/>
        <v>5.5045559652306499</v>
      </c>
      <c r="T164" s="24">
        <f t="shared" si="68"/>
        <v>-17.849947728298744</v>
      </c>
      <c r="U164" s="21">
        <f t="shared" si="69"/>
        <v>1573799.3367655063</v>
      </c>
      <c r="V164" s="21">
        <f t="shared" si="56"/>
        <v>1101659.5357358544</v>
      </c>
      <c r="W164" s="22">
        <f t="shared" si="57"/>
        <v>7.8357951555131375</v>
      </c>
      <c r="X164" s="23">
        <f t="shared" si="58"/>
        <v>3.6614533726670482</v>
      </c>
      <c r="Y164" s="24">
        <f t="shared" si="70"/>
        <v>-10.835741886847453</v>
      </c>
      <c r="Z164" s="14">
        <f t="shared" si="71"/>
        <v>19.427550198824541</v>
      </c>
      <c r="AJ164">
        <f t="shared" si="48"/>
        <v>0</v>
      </c>
      <c r="AL164">
        <f t="shared" si="46"/>
        <v>87.214149889093548</v>
      </c>
    </row>
    <row r="165" spans="1:38" x14ac:dyDescent="0.25">
      <c r="A165" s="3">
        <f t="shared" si="59"/>
        <v>463</v>
      </c>
      <c r="B165" s="3">
        <f t="shared" si="60"/>
        <v>7.7166666666666668</v>
      </c>
      <c r="C165" s="8">
        <f t="shared" si="42"/>
        <v>20</v>
      </c>
      <c r="D165" s="10">
        <f t="shared" si="49"/>
        <v>293.14999999999998</v>
      </c>
      <c r="E165" s="3">
        <f t="shared" si="61"/>
        <v>87.255355875654089</v>
      </c>
      <c r="F165" s="3">
        <f t="shared" si="50"/>
        <v>360.4053558756541</v>
      </c>
      <c r="G165" s="14">
        <f t="shared" si="62"/>
        <v>81.380544183258436</v>
      </c>
      <c r="H165" s="3">
        <f t="shared" si="51"/>
        <v>354.53054418325843</v>
      </c>
      <c r="I165" s="3">
        <f t="shared" si="63"/>
        <v>1.544103559964777</v>
      </c>
      <c r="J165" s="3">
        <f t="shared" si="52"/>
        <v>11.6</v>
      </c>
      <c r="K165" s="3">
        <f t="shared" si="64"/>
        <v>87.144414072246221</v>
      </c>
      <c r="L165" s="3">
        <f t="shared" si="43"/>
        <v>-20.827509658784777</v>
      </c>
      <c r="M165" s="3">
        <f t="shared" si="44"/>
        <v>-18.470762442654326</v>
      </c>
      <c r="N165" s="20">
        <f t="shared" si="65"/>
        <v>1731077.2593742998</v>
      </c>
      <c r="O165" s="21">
        <f t="shared" si="53"/>
        <v>1211754.0815620099</v>
      </c>
      <c r="P165" s="22">
        <f t="shared" si="54"/>
        <v>10.509853075657373</v>
      </c>
      <c r="Q165" s="22">
        <f t="shared" si="66"/>
        <v>11.795174879955043</v>
      </c>
      <c r="R165" s="22">
        <f t="shared" si="67"/>
        <v>11.795174879955043</v>
      </c>
      <c r="S165" s="23">
        <f t="shared" si="55"/>
        <v>5.5115635348153571</v>
      </c>
      <c r="T165" s="24">
        <f t="shared" si="68"/>
        <v>-17.941016881119786</v>
      </c>
      <c r="U165" s="21">
        <f t="shared" si="69"/>
        <v>1579866.2102109466</v>
      </c>
      <c r="V165" s="21">
        <f t="shared" si="56"/>
        <v>1105906.3471476627</v>
      </c>
      <c r="W165" s="22">
        <f t="shared" si="57"/>
        <v>7.8418271371293624</v>
      </c>
      <c r="X165" s="23">
        <f t="shared" si="58"/>
        <v>3.6642719531677201</v>
      </c>
      <c r="Y165" s="24">
        <f t="shared" si="70"/>
        <v>-10.885886315610879</v>
      </c>
      <c r="Z165" s="14">
        <f t="shared" si="71"/>
        <v>19.019238774076452</v>
      </c>
      <c r="AJ165">
        <f t="shared" si="48"/>
        <v>0</v>
      </c>
      <c r="AL165">
        <f t="shared" si="46"/>
        <v>87.144414072246221</v>
      </c>
    </row>
    <row r="166" spans="1:38" x14ac:dyDescent="0.25">
      <c r="A166" s="3">
        <f t="shared" si="59"/>
        <v>468</v>
      </c>
      <c r="B166" s="3">
        <f t="shared" si="60"/>
        <v>7.8</v>
      </c>
      <c r="C166" s="8">
        <f t="shared" si="42"/>
        <v>20</v>
      </c>
      <c r="D166" s="10">
        <f t="shared" si="49"/>
        <v>293.14999999999998</v>
      </c>
      <c r="E166" s="3">
        <f t="shared" si="61"/>
        <v>87.506176664466622</v>
      </c>
      <c r="F166" s="3">
        <f t="shared" si="50"/>
        <v>360.65617666446661</v>
      </c>
      <c r="G166" s="14">
        <f t="shared" si="62"/>
        <v>81.611286690098993</v>
      </c>
      <c r="H166" s="3">
        <f t="shared" si="51"/>
        <v>354.76128669009898</v>
      </c>
      <c r="I166" s="3">
        <f t="shared" si="63"/>
        <v>1.5453122653460647</v>
      </c>
      <c r="J166" s="3">
        <f t="shared" si="52"/>
        <v>11.6</v>
      </c>
      <c r="K166" s="3">
        <f t="shared" si="64"/>
        <v>87.076251847302842</v>
      </c>
      <c r="L166" s="3">
        <f t="shared" si="43"/>
        <v>-20.930730875877003</v>
      </c>
      <c r="M166" s="3">
        <f t="shared" si="44"/>
        <v>-18.56114631382248</v>
      </c>
      <c r="N166" s="20">
        <f t="shared" si="65"/>
        <v>1737533.1045339694</v>
      </c>
      <c r="O166" s="21">
        <f t="shared" si="53"/>
        <v>1216273.1731737785</v>
      </c>
      <c r="P166" s="22">
        <f t="shared" si="54"/>
        <v>10.517680455317038</v>
      </c>
      <c r="Q166" s="22">
        <f t="shared" si="66"/>
        <v>11.809819586787604</v>
      </c>
      <c r="R166" s="22">
        <f t="shared" si="67"/>
        <v>11.809819586787604</v>
      </c>
      <c r="S166" s="23">
        <f t="shared" si="55"/>
        <v>5.5184066069171172</v>
      </c>
      <c r="T166" s="24">
        <f t="shared" si="68"/>
        <v>-18.030284115544688</v>
      </c>
      <c r="U166" s="21">
        <f t="shared" si="69"/>
        <v>1585805.2629623914</v>
      </c>
      <c r="V166" s="21">
        <f t="shared" si="56"/>
        <v>1110063.6840736738</v>
      </c>
      <c r="W166" s="22">
        <f t="shared" si="57"/>
        <v>7.8477141104842927</v>
      </c>
      <c r="X166" s="23">
        <f t="shared" si="58"/>
        <v>3.6670227752626605</v>
      </c>
      <c r="Y166" s="24">
        <f t="shared" si="70"/>
        <v>-10.935011588882183</v>
      </c>
      <c r="Z166" s="14">
        <f t="shared" si="71"/>
        <v>18.619078953176491</v>
      </c>
      <c r="AJ166">
        <f t="shared" si="48"/>
        <v>0</v>
      </c>
      <c r="AL166">
        <f t="shared" si="46"/>
        <v>87.076251847302842</v>
      </c>
    </row>
    <row r="167" spans="1:38" x14ac:dyDescent="0.25">
      <c r="A167" s="3">
        <f t="shared" si="59"/>
        <v>473</v>
      </c>
      <c r="B167" s="3">
        <f t="shared" si="60"/>
        <v>7.8833333333333337</v>
      </c>
      <c r="C167" s="8">
        <f t="shared" si="42"/>
        <v>20</v>
      </c>
      <c r="D167" s="10">
        <f t="shared" si="49"/>
        <v>293.14999999999998</v>
      </c>
      <c r="E167" s="3">
        <f t="shared" si="61"/>
        <v>87.751720249332067</v>
      </c>
      <c r="F167" s="3">
        <f t="shared" si="50"/>
        <v>360.90172024933202</v>
      </c>
      <c r="G167" s="14">
        <f t="shared" si="62"/>
        <v>81.837162860700147</v>
      </c>
      <c r="H167" s="3">
        <f t="shared" si="51"/>
        <v>354.9871628607001</v>
      </c>
      <c r="I167" s="3">
        <f t="shared" si="63"/>
        <v>1.5464955398815312</v>
      </c>
      <c r="J167" s="3">
        <f t="shared" si="52"/>
        <v>11.6</v>
      </c>
      <c r="K167" s="3">
        <f t="shared" si="64"/>
        <v>87.009626946811579</v>
      </c>
      <c r="L167" s="3">
        <f t="shared" si="43"/>
        <v>-21.031989169971798</v>
      </c>
      <c r="M167" s="3">
        <f t="shared" si="44"/>
        <v>-18.649794984914184</v>
      </c>
      <c r="N167" s="20">
        <f t="shared" si="65"/>
        <v>1743853.1203960769</v>
      </c>
      <c r="O167" s="21">
        <f t="shared" si="53"/>
        <v>1220697.1842772537</v>
      </c>
      <c r="P167" s="22">
        <f t="shared" si="54"/>
        <v>10.52532064416104</v>
      </c>
      <c r="Q167" s="22">
        <f t="shared" si="66"/>
        <v>11.824121076297486</v>
      </c>
      <c r="R167" s="22">
        <f t="shared" si="67"/>
        <v>11.824121076297486</v>
      </c>
      <c r="S167" s="23">
        <f t="shared" si="55"/>
        <v>5.5250893029244619</v>
      </c>
      <c r="T167" s="24">
        <f t="shared" si="68"/>
        <v>-18.117780352528857</v>
      </c>
      <c r="U167" s="21">
        <f t="shared" si="69"/>
        <v>1591619.0616892187</v>
      </c>
      <c r="V167" s="21">
        <f t="shared" si="56"/>
        <v>1114133.343182453</v>
      </c>
      <c r="W167" s="22">
        <f t="shared" si="57"/>
        <v>7.8534598689199573</v>
      </c>
      <c r="X167" s="23">
        <f t="shared" si="58"/>
        <v>3.6697076114771439</v>
      </c>
      <c r="Y167" s="24">
        <f t="shared" si="70"/>
        <v>-10.983136469547853</v>
      </c>
      <c r="Z167" s="14">
        <f t="shared" si="71"/>
        <v>18.226925969848892</v>
      </c>
      <c r="AJ167">
        <f t="shared" si="48"/>
        <v>0</v>
      </c>
      <c r="AL167">
        <f t="shared" si="46"/>
        <v>87.009626946811579</v>
      </c>
    </row>
    <row r="168" spans="1:38" x14ac:dyDescent="0.25">
      <c r="A168" s="3">
        <f t="shared" si="59"/>
        <v>478</v>
      </c>
      <c r="B168" s="3">
        <f t="shared" si="60"/>
        <v>7.9666666666666668</v>
      </c>
      <c r="C168" s="8">
        <f t="shared" si="42"/>
        <v>20</v>
      </c>
      <c r="D168" s="10">
        <f t="shared" si="49"/>
        <v>293.14999999999998</v>
      </c>
      <c r="E168" s="3">
        <f t="shared" si="61"/>
        <v>87.992092222347964</v>
      </c>
      <c r="F168" s="3">
        <f t="shared" si="50"/>
        <v>361.14209222234797</v>
      </c>
      <c r="G168" s="14">
        <f t="shared" si="62"/>
        <v>82.058270614661737</v>
      </c>
      <c r="H168" s="3">
        <f t="shared" si="51"/>
        <v>355.20827061466173</v>
      </c>
      <c r="I168" s="3">
        <f t="shared" si="63"/>
        <v>1.5476538924194949</v>
      </c>
      <c r="J168" s="3">
        <f t="shared" si="52"/>
        <v>11.6</v>
      </c>
      <c r="K168" s="3">
        <f t="shared" si="64"/>
        <v>86.944503974101224</v>
      </c>
      <c r="L168" s="3">
        <f t="shared" si="43"/>
        <v>-21.131315168618915</v>
      </c>
      <c r="M168" s="3">
        <f t="shared" si="44"/>
        <v>-18.736736269629507</v>
      </c>
      <c r="N168" s="20">
        <f t="shared" si="65"/>
        <v>1750040.0247825182</v>
      </c>
      <c r="O168" s="21">
        <f t="shared" si="53"/>
        <v>1225028.0173477626</v>
      </c>
      <c r="P168" s="22">
        <f t="shared" si="54"/>
        <v>10.532778489676993</v>
      </c>
      <c r="Q168" s="22">
        <f t="shared" si="66"/>
        <v>11.838087918303662</v>
      </c>
      <c r="R168" s="22">
        <f t="shared" si="67"/>
        <v>11.838087918303662</v>
      </c>
      <c r="S168" s="23">
        <f t="shared" si="55"/>
        <v>5.5316156272800754</v>
      </c>
      <c r="T168" s="24">
        <f t="shared" si="68"/>
        <v>-18.203536201640631</v>
      </c>
      <c r="U168" s="21">
        <f t="shared" si="69"/>
        <v>1597310.1267318586</v>
      </c>
      <c r="V168" s="21">
        <f t="shared" si="56"/>
        <v>1118117.0887123009</v>
      </c>
      <c r="W168" s="22">
        <f t="shared" si="57"/>
        <v>7.8590680906429347</v>
      </c>
      <c r="X168" s="23">
        <f t="shared" si="58"/>
        <v>3.6723281805367893</v>
      </c>
      <c r="Y168" s="24">
        <f t="shared" si="70"/>
        <v>-11.030279463058262</v>
      </c>
      <c r="Z168" s="14">
        <f t="shared" si="71"/>
        <v>17.842636871153914</v>
      </c>
      <c r="AJ168">
        <f t="shared" si="48"/>
        <v>0</v>
      </c>
      <c r="AL168">
        <f t="shared" si="46"/>
        <v>86.944503974101224</v>
      </c>
    </row>
    <row r="169" spans="1:38" x14ac:dyDescent="0.25">
      <c r="A169" s="3">
        <f t="shared" si="59"/>
        <v>483</v>
      </c>
      <c r="B169" s="3">
        <f t="shared" si="60"/>
        <v>8.0500000000000007</v>
      </c>
      <c r="C169" s="8">
        <f t="shared" si="42"/>
        <v>20</v>
      </c>
      <c r="D169" s="10">
        <f t="shared" si="49"/>
        <v>293.14999999999998</v>
      </c>
      <c r="E169" s="3">
        <f t="shared" si="61"/>
        <v>88.227396290385542</v>
      </c>
      <c r="F169" s="3">
        <f t="shared" si="50"/>
        <v>361.37739629038549</v>
      </c>
      <c r="G169" s="14">
        <f t="shared" si="62"/>
        <v>82.274706095801932</v>
      </c>
      <c r="H169" s="3">
        <f t="shared" si="51"/>
        <v>355.42470609580192</v>
      </c>
      <c r="I169" s="3">
        <f t="shared" si="63"/>
        <v>1.5487878227233678</v>
      </c>
      <c r="J169" s="3">
        <f t="shared" si="52"/>
        <v>11.6</v>
      </c>
      <c r="K169" s="3">
        <f t="shared" si="64"/>
        <v>86.880848380762387</v>
      </c>
      <c r="L169" s="3">
        <f t="shared" si="43"/>
        <v>-21.228739310876467</v>
      </c>
      <c r="M169" s="3">
        <f t="shared" si="44"/>
        <v>-18.82199777197587</v>
      </c>
      <c r="N169" s="20">
        <f t="shared" si="65"/>
        <v>1756096.4869915831</v>
      </c>
      <c r="O169" s="21">
        <f t="shared" si="53"/>
        <v>1229267.5408941081</v>
      </c>
      <c r="P169" s="22">
        <f t="shared" si="54"/>
        <v>10.540058694739173</v>
      </c>
      <c r="Q169" s="22">
        <f t="shared" si="66"/>
        <v>11.851728441035489</v>
      </c>
      <c r="R169" s="22">
        <f t="shared" si="67"/>
        <v>11.851728441035489</v>
      </c>
      <c r="S169" s="23">
        <f t="shared" si="55"/>
        <v>5.5379894715384008</v>
      </c>
      <c r="T169" s="24">
        <f t="shared" si="68"/>
        <v>-18.287581952609049</v>
      </c>
      <c r="U169" s="21">
        <f t="shared" si="69"/>
        <v>1602880.9327241164</v>
      </c>
      <c r="V169" s="21">
        <f t="shared" si="56"/>
        <v>1122016.6529068814</v>
      </c>
      <c r="W169" s="22">
        <f t="shared" si="57"/>
        <v>7.8645423430569439</v>
      </c>
      <c r="X169" s="23">
        <f t="shared" si="58"/>
        <v>3.6748861493920626</v>
      </c>
      <c r="Y169" s="24">
        <f t="shared" si="70"/>
        <v>-11.076458816623919</v>
      </c>
      <c r="Z169" s="14">
        <f t="shared" si="71"/>
        <v>17.466070528677083</v>
      </c>
      <c r="AJ169">
        <f t="shared" si="48"/>
        <v>0</v>
      </c>
      <c r="AL169">
        <f t="shared" si="46"/>
        <v>86.880848380762387</v>
      </c>
    </row>
    <row r="170" spans="1:38" x14ac:dyDescent="0.25">
      <c r="A170" s="3">
        <f t="shared" si="59"/>
        <v>488</v>
      </c>
      <c r="B170" s="3">
        <f t="shared" si="60"/>
        <v>8.1333333333333329</v>
      </c>
      <c r="C170" s="8">
        <f t="shared" si="42"/>
        <v>20</v>
      </c>
      <c r="D170" s="10">
        <f t="shared" si="49"/>
        <v>293.14999999999998</v>
      </c>
      <c r="E170" s="3">
        <f t="shared" si="61"/>
        <v>88.457734299151127</v>
      </c>
      <c r="F170" s="3">
        <f t="shared" si="50"/>
        <v>361.6077342991511</v>
      </c>
      <c r="G170" s="14">
        <f t="shared" si="62"/>
        <v>82.48656369636204</v>
      </c>
      <c r="H170" s="3">
        <f t="shared" si="51"/>
        <v>355.63656369636203</v>
      </c>
      <c r="I170" s="3">
        <f t="shared" si="63"/>
        <v>1.5498978215876094</v>
      </c>
      <c r="J170" s="3">
        <f t="shared" si="52"/>
        <v>11.6</v>
      </c>
      <c r="K170" s="3">
        <f t="shared" si="64"/>
        <v>86.818626444784556</v>
      </c>
      <c r="L170" s="3">
        <f t="shared" si="43"/>
        <v>-21.324291834189779</v>
      </c>
      <c r="M170" s="3">
        <f t="shared" si="44"/>
        <v>-18.905606876465459</v>
      </c>
      <c r="N170" s="20">
        <f t="shared" si="65"/>
        <v>1762025.1284172693</v>
      </c>
      <c r="O170" s="21">
        <f t="shared" si="53"/>
        <v>1233417.5898920884</v>
      </c>
      <c r="P170" s="22">
        <f t="shared" si="54"/>
        <v>10.547165822923139</v>
      </c>
      <c r="Q170" s="22">
        <f t="shared" si="66"/>
        <v>11.865050739429869</v>
      </c>
      <c r="R170" s="22">
        <f t="shared" si="67"/>
        <v>11.865050739429869</v>
      </c>
      <c r="S170" s="23">
        <f t="shared" si="55"/>
        <v>5.5442146182426839</v>
      </c>
      <c r="T170" s="24">
        <f t="shared" si="68"/>
        <v>-18.369947567683361</v>
      </c>
      <c r="U170" s="21">
        <f t="shared" si="69"/>
        <v>1608333.9092161786</v>
      </c>
      <c r="V170" s="21">
        <f t="shared" si="56"/>
        <v>1125833.736451325</v>
      </c>
      <c r="W170" s="22">
        <f t="shared" si="57"/>
        <v>7.8698860868883758</v>
      </c>
      <c r="X170" s="23">
        <f t="shared" si="58"/>
        <v>3.6773831351460227</v>
      </c>
      <c r="Y170" s="24">
        <f t="shared" si="70"/>
        <v>-11.121692518695108</v>
      </c>
      <c r="Z170" s="14">
        <f t="shared" si="71"/>
        <v>17.097087647750854</v>
      </c>
      <c r="AJ170">
        <f t="shared" si="48"/>
        <v>0</v>
      </c>
      <c r="AL170">
        <f t="shared" si="46"/>
        <v>86.818626444784556</v>
      </c>
    </row>
    <row r="171" spans="1:38" x14ac:dyDescent="0.25">
      <c r="A171" s="3">
        <f t="shared" si="59"/>
        <v>493</v>
      </c>
      <c r="B171" s="3">
        <f t="shared" si="60"/>
        <v>8.2166666666666668</v>
      </c>
      <c r="C171" s="8">
        <f t="shared" si="42"/>
        <v>20</v>
      </c>
      <c r="D171" s="10">
        <f t="shared" si="49"/>
        <v>293.14999999999998</v>
      </c>
      <c r="E171" s="3">
        <f t="shared" si="61"/>
        <v>88.683206257369079</v>
      </c>
      <c r="F171" s="3">
        <f t="shared" si="50"/>
        <v>361.83320625736906</v>
      </c>
      <c r="G171" s="14">
        <f t="shared" si="62"/>
        <v>82.693936081220272</v>
      </c>
      <c r="H171" s="3">
        <f t="shared" si="51"/>
        <v>355.84393608122025</v>
      </c>
      <c r="I171" s="3">
        <f t="shared" si="63"/>
        <v>1.5509843709542614</v>
      </c>
      <c r="J171" s="3">
        <f t="shared" si="52"/>
        <v>11.6</v>
      </c>
      <c r="K171" s="3">
        <f t="shared" si="64"/>
        <v>86.757805249327163</v>
      </c>
      <c r="L171" s="3">
        <f t="shared" si="43"/>
        <v>-21.418002762083397</v>
      </c>
      <c r="M171" s="3">
        <f t="shared" si="44"/>
        <v>-18.987590738973299</v>
      </c>
      <c r="N171" s="20">
        <f t="shared" si="65"/>
        <v>1767828.5231717229</v>
      </c>
      <c r="O171" s="21">
        <f t="shared" si="53"/>
        <v>1237479.9662202059</v>
      </c>
      <c r="P171" s="22">
        <f t="shared" si="54"/>
        <v>10.554104303572771</v>
      </c>
      <c r="Q171" s="22">
        <f t="shared" si="66"/>
        <v>11.878062683063364</v>
      </c>
      <c r="R171" s="22">
        <f t="shared" si="67"/>
        <v>11.878062683063364</v>
      </c>
      <c r="S171" s="23">
        <f t="shared" si="55"/>
        <v>5.5502947446314259</v>
      </c>
      <c r="T171" s="24">
        <f t="shared" si="68"/>
        <v>-18.450662674760054</v>
      </c>
      <c r="U171" s="21">
        <f t="shared" si="69"/>
        <v>1613671.4412978464</v>
      </c>
      <c r="V171" s="21">
        <f t="shared" si="56"/>
        <v>1129570.0089084923</v>
      </c>
      <c r="W171" s="22">
        <f t="shared" si="57"/>
        <v>7.8751026801169957</v>
      </c>
      <c r="X171" s="23">
        <f t="shared" si="58"/>
        <v>3.6798207068910322</v>
      </c>
      <c r="Y171" s="24">
        <f t="shared" si="70"/>
        <v>-11.165998298707775</v>
      </c>
      <c r="Z171" s="14">
        <f t="shared" si="71"/>
        <v>16.735550774802633</v>
      </c>
      <c r="AJ171">
        <f t="shared" si="48"/>
        <v>0</v>
      </c>
      <c r="AL171">
        <f t="shared" si="46"/>
        <v>86.757805249327163</v>
      </c>
    </row>
    <row r="172" spans="1:38" x14ac:dyDescent="0.25">
      <c r="A172" s="3">
        <f t="shared" si="59"/>
        <v>498</v>
      </c>
      <c r="B172" s="3">
        <f t="shared" si="60"/>
        <v>8.3000000000000007</v>
      </c>
      <c r="C172" s="8">
        <f t="shared" si="42"/>
        <v>20</v>
      </c>
      <c r="D172" s="10">
        <f t="shared" si="49"/>
        <v>293.14999999999998</v>
      </c>
      <c r="E172" s="3">
        <f t="shared" si="61"/>
        <v>88.903910361061676</v>
      </c>
      <c r="F172" s="3">
        <f t="shared" si="50"/>
        <v>362.05391036106164</v>
      </c>
      <c r="G172" s="14">
        <f t="shared" si="62"/>
        <v>82.896914212096704</v>
      </c>
      <c r="H172" s="3">
        <f t="shared" si="51"/>
        <v>356.04691421209668</v>
      </c>
      <c r="I172" s="3">
        <f t="shared" si="63"/>
        <v>1.5520479440299564</v>
      </c>
      <c r="J172" s="3">
        <f t="shared" si="52"/>
        <v>11.6</v>
      </c>
      <c r="K172" s="3">
        <f t="shared" si="64"/>
        <v>86.698352662102323</v>
      </c>
      <c r="L172" s="3">
        <f t="shared" si="43"/>
        <v>-21.509901892639398</v>
      </c>
      <c r="M172" s="3">
        <f t="shared" si="44"/>
        <v>-19.067976278232443</v>
      </c>
      <c r="N172" s="20">
        <f t="shared" si="65"/>
        <v>1773509.1987101769</v>
      </c>
      <c r="O172" s="21">
        <f t="shared" si="53"/>
        <v>1241456.4390971237</v>
      </c>
      <c r="P172" s="22">
        <f t="shared" si="54"/>
        <v>10.560878436633947</v>
      </c>
      <c r="Q172" s="22">
        <f t="shared" si="66"/>
        <v>11.890771923739836</v>
      </c>
      <c r="R172" s="22">
        <f t="shared" si="67"/>
        <v>11.890771923739836</v>
      </c>
      <c r="S172" s="23">
        <f t="shared" si="55"/>
        <v>5.556233426183887</v>
      </c>
      <c r="T172" s="24">
        <f t="shared" si="68"/>
        <v>-18.529756561236802</v>
      </c>
      <c r="U172" s="21">
        <f t="shared" si="69"/>
        <v>1618895.8702215464</v>
      </c>
      <c r="V172" s="21">
        <f t="shared" si="56"/>
        <v>1133227.1091550824</v>
      </c>
      <c r="W172" s="22">
        <f t="shared" si="57"/>
        <v>7.8801953817231807</v>
      </c>
      <c r="X172" s="23">
        <f t="shared" si="58"/>
        <v>3.6822003874597407</v>
      </c>
      <c r="Y172" s="24">
        <f t="shared" si="70"/>
        <v>-11.209393627079342</v>
      </c>
      <c r="Z172" s="14">
        <f t="shared" si="71"/>
        <v>16.381324302914329</v>
      </c>
      <c r="AJ172">
        <f t="shared" si="48"/>
        <v>0</v>
      </c>
      <c r="AL172">
        <f t="shared" si="46"/>
        <v>86.698352662102323</v>
      </c>
    </row>
    <row r="173" spans="1:38" x14ac:dyDescent="0.25">
      <c r="A173" s="3">
        <f t="shared" si="59"/>
        <v>503</v>
      </c>
      <c r="B173" s="3">
        <f t="shared" si="60"/>
        <v>8.3833333333333329</v>
      </c>
      <c r="C173" s="8">
        <f t="shared" si="42"/>
        <v>20</v>
      </c>
      <c r="D173" s="10">
        <f t="shared" si="49"/>
        <v>293.14999999999998</v>
      </c>
      <c r="E173" s="3">
        <f t="shared" si="61"/>
        <v>89.119943017902344</v>
      </c>
      <c r="F173" s="3">
        <f t="shared" si="50"/>
        <v>362.26994301790234</v>
      </c>
      <c r="G173" s="14">
        <f t="shared" si="62"/>
        <v>83.095587371732748</v>
      </c>
      <c r="H173" s="3">
        <f t="shared" si="51"/>
        <v>356.24558737173271</v>
      </c>
      <c r="I173" s="3">
        <f t="shared" si="63"/>
        <v>1.5530890054032713</v>
      </c>
      <c r="J173" s="3">
        <f t="shared" si="52"/>
        <v>11.6</v>
      </c>
      <c r="K173" s="3">
        <f t="shared" si="64"/>
        <v>86.640237315349793</v>
      </c>
      <c r="L173" s="3">
        <f t="shared" si="43"/>
        <v>-21.600018787733077</v>
      </c>
      <c r="M173" s="3">
        <f t="shared" si="44"/>
        <v>-19.146790167942612</v>
      </c>
      <c r="N173" s="20">
        <f t="shared" si="65"/>
        <v>1779069.6364577743</v>
      </c>
      <c r="O173" s="21">
        <f t="shared" si="53"/>
        <v>1245348.745520442</v>
      </c>
      <c r="P173" s="22">
        <f t="shared" si="54"/>
        <v>10.567492397268197</v>
      </c>
      <c r="Q173" s="22">
        <f t="shared" si="66"/>
        <v>11.903185902752233</v>
      </c>
      <c r="R173" s="22">
        <f t="shared" si="67"/>
        <v>11.903185902752233</v>
      </c>
      <c r="S173" s="23">
        <f t="shared" si="55"/>
        <v>5.5620341400133153</v>
      </c>
      <c r="T173" s="24">
        <f t="shared" si="68"/>
        <v>-18.607258168553237</v>
      </c>
      <c r="U173" s="21">
        <f t="shared" si="69"/>
        <v>1624009.4940246802</v>
      </c>
      <c r="V173" s="21">
        <f t="shared" si="56"/>
        <v>1136806.6458172761</v>
      </c>
      <c r="W173" s="22">
        <f t="shared" si="57"/>
        <v>7.8851673552622286</v>
      </c>
      <c r="X173" s="23">
        <f t="shared" si="58"/>
        <v>3.6845236550952594</v>
      </c>
      <c r="Y173" s="24">
        <f t="shared" si="70"/>
        <v>-11.251895715438705</v>
      </c>
      <c r="Z173" s="14">
        <f t="shared" si="71"/>
        <v>16.03427447568216</v>
      </c>
      <c r="AJ173">
        <f t="shared" si="48"/>
        <v>0</v>
      </c>
      <c r="AL173">
        <f t="shared" si="46"/>
        <v>86.640237315349793</v>
      </c>
    </row>
    <row r="174" spans="1:38" x14ac:dyDescent="0.25">
      <c r="A174" s="3">
        <f t="shared" si="59"/>
        <v>508</v>
      </c>
      <c r="B174" s="3">
        <f t="shared" si="60"/>
        <v>8.4666666666666668</v>
      </c>
      <c r="C174" s="8">
        <f t="shared" si="42"/>
        <v>20</v>
      </c>
      <c r="D174" s="10">
        <f t="shared" si="49"/>
        <v>293.14999999999998</v>
      </c>
      <c r="E174" s="3">
        <f t="shared" si="61"/>
        <v>89.331398871619726</v>
      </c>
      <c r="F174" s="3">
        <f t="shared" si="50"/>
        <v>362.48139887161972</v>
      </c>
      <c r="G174" s="14">
        <f t="shared" si="62"/>
        <v>83.290043188029642</v>
      </c>
      <c r="H174" s="3">
        <f t="shared" si="51"/>
        <v>356.44004318802962</v>
      </c>
      <c r="I174" s="3">
        <f t="shared" si="63"/>
        <v>1.5541080111623353</v>
      </c>
      <c r="J174" s="3">
        <f t="shared" si="52"/>
        <v>11.6</v>
      </c>
      <c r="K174" s="3">
        <f t="shared" si="64"/>
        <v>86.58342858638315</v>
      </c>
      <c r="L174" s="3">
        <f t="shared" si="43"/>
        <v>-21.688382762999304</v>
      </c>
      <c r="M174" s="3">
        <f t="shared" si="44"/>
        <v>-19.224058829469719</v>
      </c>
      <c r="N174" s="20">
        <f t="shared" si="65"/>
        <v>1784512.2724377031</v>
      </c>
      <c r="O174" s="21">
        <f t="shared" si="53"/>
        <v>1249158.5907063922</v>
      </c>
      <c r="P174" s="22">
        <f t="shared" si="54"/>
        <v>10.573950240258633</v>
      </c>
      <c r="Q174" s="22">
        <f t="shared" si="66"/>
        <v>11.915311857836302</v>
      </c>
      <c r="R174" s="22">
        <f t="shared" si="67"/>
        <v>11.915311857836302</v>
      </c>
      <c r="S174" s="23">
        <f t="shared" si="55"/>
        <v>5.5677002681162362</v>
      </c>
      <c r="T174" s="24">
        <f t="shared" si="68"/>
        <v>-18.683196087381315</v>
      </c>
      <c r="U174" s="21">
        <f t="shared" si="69"/>
        <v>1629014.568150925</v>
      </c>
      <c r="V174" s="21">
        <f t="shared" si="56"/>
        <v>1140310.1977056474</v>
      </c>
      <c r="W174" s="22">
        <f t="shared" si="57"/>
        <v>7.8900216722755925</v>
      </c>
      <c r="X174" s="23">
        <f t="shared" si="58"/>
        <v>3.6867919450451403</v>
      </c>
      <c r="Y174" s="24">
        <f t="shared" si="70"/>
        <v>-11.293521517075838</v>
      </c>
      <c r="Z174" s="14">
        <f t="shared" si="71"/>
        <v>15.694269389456966</v>
      </c>
      <c r="AJ174">
        <f t="shared" si="48"/>
        <v>0</v>
      </c>
      <c r="AL174">
        <f t="shared" si="46"/>
        <v>86.58342858638315</v>
      </c>
    </row>
    <row r="175" spans="1:38" x14ac:dyDescent="0.25">
      <c r="A175" s="3">
        <f t="shared" si="59"/>
        <v>513</v>
      </c>
      <c r="B175" s="3">
        <f t="shared" si="60"/>
        <v>8.5500000000000007</v>
      </c>
      <c r="C175" s="8">
        <f t="shared" si="42"/>
        <v>20</v>
      </c>
      <c r="D175" s="10">
        <f t="shared" si="49"/>
        <v>293.14999999999998</v>
      </c>
      <c r="E175" s="3">
        <f t="shared" si="61"/>
        <v>89.538370826431361</v>
      </c>
      <c r="F175" s="3">
        <f t="shared" si="50"/>
        <v>362.68837082643131</v>
      </c>
      <c r="G175" s="14">
        <f t="shared" si="62"/>
        <v>83.480367658130234</v>
      </c>
      <c r="H175" s="3">
        <f t="shared" si="51"/>
        <v>356.63036765813024</v>
      </c>
      <c r="I175" s="3">
        <f t="shared" si="63"/>
        <v>1.5551054090125727</v>
      </c>
      <c r="J175" s="3">
        <f t="shared" si="52"/>
        <v>11.6</v>
      </c>
      <c r="K175" s="3">
        <f t="shared" si="64"/>
        <v>86.527896578689166</v>
      </c>
      <c r="L175" s="3">
        <f t="shared" si="43"/>
        <v>-21.775022878502149</v>
      </c>
      <c r="M175" s="3">
        <f t="shared" si="44"/>
        <v>-19.29980842511323</v>
      </c>
      <c r="N175" s="20">
        <f t="shared" si="65"/>
        <v>1789839.4979000897</v>
      </c>
      <c r="O175" s="21">
        <f t="shared" si="53"/>
        <v>1252887.6485300628</v>
      </c>
      <c r="P175" s="22">
        <f t="shared" si="54"/>
        <v>10.580255904219797</v>
      </c>
      <c r="Q175" s="22">
        <f t="shared" si="66"/>
        <v>11.927156829832745</v>
      </c>
      <c r="R175" s="22">
        <f t="shared" si="67"/>
        <v>11.927156829832745</v>
      </c>
      <c r="S175" s="23">
        <f t="shared" si="55"/>
        <v>5.5732351004854834</v>
      </c>
      <c r="T175" s="24">
        <f t="shared" si="68"/>
        <v>-18.757598553429442</v>
      </c>
      <c r="U175" s="21">
        <f t="shared" si="69"/>
        <v>1633913.3060700693</v>
      </c>
      <c r="V175" s="21">
        <f t="shared" si="56"/>
        <v>1143739.3142490485</v>
      </c>
      <c r="W175" s="22">
        <f t="shared" si="57"/>
        <v>7.8947613155482612</v>
      </c>
      <c r="X175" s="23">
        <f t="shared" si="58"/>
        <v>3.68900665108346</v>
      </c>
      <c r="Y175" s="24">
        <f t="shared" si="70"/>
        <v>-11.334287727596786</v>
      </c>
      <c r="Z175" s="14">
        <f t="shared" si="71"/>
        <v>15.361178994047568</v>
      </c>
      <c r="AJ175">
        <f t="shared" si="48"/>
        <v>0</v>
      </c>
      <c r="AL175">
        <f t="shared" si="46"/>
        <v>86.527896578689166</v>
      </c>
    </row>
    <row r="176" spans="1:38" x14ac:dyDescent="0.25">
      <c r="A176" s="3">
        <f t="shared" si="59"/>
        <v>518</v>
      </c>
      <c r="B176" s="3">
        <f t="shared" si="60"/>
        <v>8.6333333333333329</v>
      </c>
      <c r="C176" s="8">
        <f t="shared" si="42"/>
        <v>20</v>
      </c>
      <c r="D176" s="10">
        <f t="shared" si="49"/>
        <v>293.14999999999998</v>
      </c>
      <c r="E176" s="3">
        <f t="shared" si="61"/>
        <v>89.74095007148658</v>
      </c>
      <c r="F176" s="3">
        <f t="shared" si="50"/>
        <v>362.89095007148654</v>
      </c>
      <c r="G176" s="14">
        <f t="shared" si="62"/>
        <v>83.666645172430336</v>
      </c>
      <c r="H176" s="3">
        <f t="shared" si="51"/>
        <v>356.8166451724303</v>
      </c>
      <c r="I176" s="3">
        <f t="shared" si="63"/>
        <v>1.5560816383944938</v>
      </c>
      <c r="J176" s="3">
        <f t="shared" si="52"/>
        <v>11.6</v>
      </c>
      <c r="K176" s="3">
        <f t="shared" si="64"/>
        <v>86.473612103561564</v>
      </c>
      <c r="L176" s="3">
        <f t="shared" si="43"/>
        <v>-21.859967930082057</v>
      </c>
      <c r="M176" s="3">
        <f t="shared" si="44"/>
        <v>-19.374064851919798</v>
      </c>
      <c r="N176" s="20">
        <f t="shared" si="65"/>
        <v>1795053.6599511339</v>
      </c>
      <c r="O176" s="21">
        <f t="shared" si="53"/>
        <v>1256537.5619657936</v>
      </c>
      <c r="P176" s="22">
        <f t="shared" si="54"/>
        <v>10.586413215622194</v>
      </c>
      <c r="Q176" s="22">
        <f t="shared" si="66"/>
        <v>11.938727669073161</v>
      </c>
      <c r="R176" s="22">
        <f t="shared" si="67"/>
        <v>11.938727669073161</v>
      </c>
      <c r="S176" s="23">
        <f t="shared" si="55"/>
        <v>5.5786418380941862</v>
      </c>
      <c r="T176" s="24">
        <f t="shared" si="68"/>
        <v>-18.830493443826068</v>
      </c>
      <c r="U176" s="21">
        <f t="shared" si="69"/>
        <v>1638707.8798960387</v>
      </c>
      <c r="V176" s="21">
        <f t="shared" si="56"/>
        <v>1147095.515927227</v>
      </c>
      <c r="W176" s="22">
        <f t="shared" si="57"/>
        <v>7.8993891822208218</v>
      </c>
      <c r="X176" s="23">
        <f t="shared" si="58"/>
        <v>3.6911691269650024</v>
      </c>
      <c r="Y176" s="24">
        <f t="shared" si="70"/>
        <v>-11.374210785770858</v>
      </c>
      <c r="Z176" s="14">
        <f t="shared" si="71"/>
        <v>15.034875091962791</v>
      </c>
      <c r="AJ176">
        <f t="shared" si="48"/>
        <v>0</v>
      </c>
      <c r="AL176">
        <f t="shared" si="46"/>
        <v>86.473612103561564</v>
      </c>
    </row>
    <row r="177" spans="1:38" x14ac:dyDescent="0.25">
      <c r="A177" s="3">
        <f t="shared" si="59"/>
        <v>523</v>
      </c>
      <c r="B177" s="3">
        <f t="shared" si="60"/>
        <v>8.7166666666666668</v>
      </c>
      <c r="C177" s="8">
        <f t="shared" si="42"/>
        <v>20</v>
      </c>
      <c r="D177" s="10">
        <f t="shared" si="49"/>
        <v>293.14999999999998</v>
      </c>
      <c r="E177" s="3">
        <f t="shared" si="61"/>
        <v>89.939226105299454</v>
      </c>
      <c r="F177" s="3">
        <f t="shared" si="50"/>
        <v>363.08922610529942</v>
      </c>
      <c r="G177" s="14">
        <f t="shared" si="62"/>
        <v>83.848958538505443</v>
      </c>
      <c r="H177" s="3">
        <f t="shared" si="51"/>
        <v>356.99895853850541</v>
      </c>
      <c r="I177" s="3">
        <f t="shared" si="63"/>
        <v>1.5570371306014381</v>
      </c>
      <c r="J177" s="3">
        <f t="shared" si="52"/>
        <v>11.6</v>
      </c>
      <c r="K177" s="3">
        <f t="shared" si="64"/>
        <v>86.420546662251652</v>
      </c>
      <c r="L177" s="3">
        <f t="shared" si="43"/>
        <v>-21.94324644135385</v>
      </c>
      <c r="M177" s="3">
        <f t="shared" si="44"/>
        <v>-19.446853736021421</v>
      </c>
      <c r="N177" s="20">
        <f t="shared" si="65"/>
        <v>1800157.0621819834</v>
      </c>
      <c r="O177" s="21">
        <f t="shared" si="53"/>
        <v>1260109.9435273884</v>
      </c>
      <c r="P177" s="22">
        <f t="shared" si="54"/>
        <v>10.592425892641575</v>
      </c>
      <c r="Q177" s="22">
        <f t="shared" si="66"/>
        <v>11.950031041504335</v>
      </c>
      <c r="R177" s="22">
        <f t="shared" si="67"/>
        <v>11.950031041504335</v>
      </c>
      <c r="S177" s="23">
        <f t="shared" si="55"/>
        <v>5.5839235957574802</v>
      </c>
      <c r="T177" s="24">
        <f t="shared" si="68"/>
        <v>-18.90190827405052</v>
      </c>
      <c r="U177" s="21">
        <f t="shared" si="69"/>
        <v>1643400.421002744</v>
      </c>
      <c r="V177" s="21">
        <f t="shared" si="56"/>
        <v>1150380.2947019208</v>
      </c>
      <c r="W177" s="22">
        <f t="shared" si="57"/>
        <v>7.9039080867642344</v>
      </c>
      <c r="X177" s="23">
        <f t="shared" si="58"/>
        <v>3.693280687815288</v>
      </c>
      <c r="Y177" s="24">
        <f t="shared" si="70"/>
        <v>-11.413306874557248</v>
      </c>
      <c r="Z177" s="14">
        <f t="shared" si="71"/>
        <v>14.71523133626861</v>
      </c>
      <c r="AJ177">
        <f t="shared" si="48"/>
        <v>0</v>
      </c>
      <c r="AL177">
        <f t="shared" si="46"/>
        <v>86.420546662251652</v>
      </c>
    </row>
    <row r="178" spans="1:38" x14ac:dyDescent="0.25">
      <c r="A178" s="3">
        <f t="shared" si="59"/>
        <v>528</v>
      </c>
      <c r="B178" s="3">
        <f t="shared" si="60"/>
        <v>8.8000000000000007</v>
      </c>
      <c r="C178" s="8">
        <f t="shared" ref="C178:C192" si="72">VLOOKUP(B178,$B$18:$C$21,2)*(10-B178+VLOOKUP(B178,$B$18:$C$21,1))/10+VLOOKUP(B178+10,$B$18:$C$21,2)*(B178-VLOOKUP(B178,$B$18:$C$21,1))/10</f>
        <v>20</v>
      </c>
      <c r="D178" s="10">
        <f t="shared" si="49"/>
        <v>293.14999999999998</v>
      </c>
      <c r="E178" s="3">
        <f t="shared" si="61"/>
        <v>90.133286760153453</v>
      </c>
      <c r="F178" s="3">
        <f t="shared" si="50"/>
        <v>363.28328676015343</v>
      </c>
      <c r="G178" s="14">
        <f t="shared" si="62"/>
        <v>84.027389004940076</v>
      </c>
      <c r="H178" s="3">
        <f t="shared" si="51"/>
        <v>357.17738900494004</v>
      </c>
      <c r="I178" s="3">
        <f t="shared" si="63"/>
        <v>1.5579723088971793</v>
      </c>
      <c r="J178" s="3">
        <f t="shared" si="52"/>
        <v>11.6</v>
      </c>
      <c r="K178" s="3">
        <f t="shared" si="64"/>
        <v>86.368672428619192</v>
      </c>
      <c r="L178" s="3">
        <f t="shared" ref="L178:L241" si="73">$B$7*$B$29*0.0000000567*((D178)^4-(F178)^4)</f>
        <v>-22.024886656331123</v>
      </c>
      <c r="M178" s="3">
        <f t="shared" ref="M178:M241" si="74">$B$8*$B$29*0.0000000567*((D178)^4-(H178)^4)</f>
        <v>-19.518200427476728</v>
      </c>
      <c r="N178" s="20">
        <f t="shared" si="65"/>
        <v>1805151.9652968838</v>
      </c>
      <c r="O178" s="21">
        <f t="shared" si="53"/>
        <v>1263606.3757078187</v>
      </c>
      <c r="P178" s="22">
        <f t="shared" si="54"/>
        <v>10.598297548842472</v>
      </c>
      <c r="Q178" s="22">
        <f t="shared" si="66"/>
        <v>11.961073434564289</v>
      </c>
      <c r="R178" s="22">
        <f t="shared" si="67"/>
        <v>11.961073434564289</v>
      </c>
      <c r="S178" s="23">
        <f t="shared" si="55"/>
        <v>5.589083404878223</v>
      </c>
      <c r="T178" s="24">
        <f t="shared" si="68"/>
        <v>-18.971870195379779</v>
      </c>
      <c r="U178" s="21">
        <f t="shared" si="69"/>
        <v>1647993.02063742</v>
      </c>
      <c r="V178" s="21">
        <f t="shared" si="56"/>
        <v>1153595.1144461939</v>
      </c>
      <c r="W178" s="22">
        <f t="shared" si="57"/>
        <v>7.9083207638248236</v>
      </c>
      <c r="X178" s="23">
        <f t="shared" si="58"/>
        <v>3.6953426114599628</v>
      </c>
      <c r="Y178" s="24">
        <f t="shared" si="70"/>
        <v>-11.451591922299144</v>
      </c>
      <c r="Z178" s="14">
        <f t="shared" si="71"/>
        <v>14.402123227132421</v>
      </c>
      <c r="AJ178">
        <f t="shared" si="48"/>
        <v>0</v>
      </c>
      <c r="AL178">
        <f t="shared" ref="AL178:AL241" si="75">-AJ178+K178</f>
        <v>86.368672428619192</v>
      </c>
    </row>
    <row r="179" spans="1:38" x14ac:dyDescent="0.25">
      <c r="A179" s="3">
        <f t="shared" si="59"/>
        <v>533</v>
      </c>
      <c r="B179" s="3">
        <f t="shared" si="60"/>
        <v>8.8833333333333329</v>
      </c>
      <c r="C179" s="8">
        <f t="shared" si="72"/>
        <v>20</v>
      </c>
      <c r="D179" s="10">
        <f t="shared" si="49"/>
        <v>293.14999999999998</v>
      </c>
      <c r="E179" s="3">
        <f t="shared" si="61"/>
        <v>90.323218226460526</v>
      </c>
      <c r="F179" s="3">
        <f t="shared" si="50"/>
        <v>363.47321822646052</v>
      </c>
      <c r="G179" s="14">
        <f t="shared" si="62"/>
        <v>84.202016285047279</v>
      </c>
      <c r="H179" s="3">
        <f t="shared" si="51"/>
        <v>357.35201628504728</v>
      </c>
      <c r="I179" s="3">
        <f t="shared" si="63"/>
        <v>1.5588875886333133</v>
      </c>
      <c r="J179" s="3">
        <f t="shared" si="52"/>
        <v>11.6</v>
      </c>
      <c r="K179" s="3">
        <f t="shared" si="64"/>
        <v>86.317962232266922</v>
      </c>
      <c r="L179" s="3">
        <f t="shared" si="73"/>
        <v>-22.10491653265165</v>
      </c>
      <c r="M179" s="3">
        <f t="shared" si="74"/>
        <v>-19.588129995595281</v>
      </c>
      <c r="N179" s="20">
        <f t="shared" si="65"/>
        <v>1810040.5877401533</v>
      </c>
      <c r="O179" s="21">
        <f t="shared" si="53"/>
        <v>1267028.4114181073</v>
      </c>
      <c r="P179" s="22">
        <f t="shared" si="54"/>
        <v>10.604031696704789</v>
      </c>
      <c r="Q179" s="22">
        <f t="shared" si="66"/>
        <v>11.971861162823055</v>
      </c>
      <c r="R179" s="22">
        <f t="shared" si="67"/>
        <v>11.971861162823055</v>
      </c>
      <c r="S179" s="23">
        <f t="shared" si="55"/>
        <v>5.5941242160827729</v>
      </c>
      <c r="T179" s="24">
        <f t="shared" si="68"/>
        <v>-19.040405992822187</v>
      </c>
      <c r="U179" s="21">
        <f t="shared" si="69"/>
        <v>1652487.7305311402</v>
      </c>
      <c r="V179" s="21">
        <f t="shared" si="56"/>
        <v>1156741.411371798</v>
      </c>
      <c r="W179" s="22">
        <f t="shared" si="57"/>
        <v>7.9126298709464491</v>
      </c>
      <c r="X179" s="23">
        <f t="shared" si="58"/>
        <v>3.6973561396967951</v>
      </c>
      <c r="Y179" s="24">
        <f t="shared" si="70"/>
        <v>-11.489081604073766</v>
      </c>
      <c r="Z179" s="14">
        <f t="shared" si="71"/>
        <v>14.095428107124031</v>
      </c>
      <c r="AJ179">
        <f t="shared" ref="AJ179:AJ242" si="76">(E179-C179)*$L$42</f>
        <v>0</v>
      </c>
      <c r="AL179">
        <f t="shared" si="75"/>
        <v>86.317962232266922</v>
      </c>
    </row>
    <row r="180" spans="1:38" x14ac:dyDescent="0.25">
      <c r="A180" s="3">
        <f t="shared" si="59"/>
        <v>538</v>
      </c>
      <c r="B180" s="3">
        <f t="shared" si="60"/>
        <v>8.9666666666666668</v>
      </c>
      <c r="C180" s="8">
        <f t="shared" si="72"/>
        <v>20</v>
      </c>
      <c r="D180" s="10">
        <f t="shared" ref="D180:D243" si="77">C180+273.15</f>
        <v>293.14999999999998</v>
      </c>
      <c r="E180" s="3">
        <f t="shared" si="61"/>
        <v>90.509105077058251</v>
      </c>
      <c r="F180" s="3">
        <f t="shared" ref="F180:F243" si="78">E180+273.15</f>
        <v>363.65910507705826</v>
      </c>
      <c r="G180" s="14">
        <f t="shared" si="62"/>
        <v>84.372918580466816</v>
      </c>
      <c r="H180" s="3">
        <f t="shared" ref="H180:H243" si="79">G180+273.15</f>
        <v>357.52291858046681</v>
      </c>
      <c r="I180" s="3">
        <f t="shared" si="63"/>
        <v>1.5597833773663439</v>
      </c>
      <c r="J180" s="3">
        <f t="shared" ref="J180:J243" si="80">$B$13</f>
        <v>11.6</v>
      </c>
      <c r="K180" s="3">
        <f t="shared" si="64"/>
        <v>86.268389542143524</v>
      </c>
      <c r="L180" s="3">
        <f t="shared" si="73"/>
        <v>-22.183363735379977</v>
      </c>
      <c r="M180" s="3">
        <f t="shared" si="74"/>
        <v>-19.656667224724313</v>
      </c>
      <c r="N180" s="20">
        <f t="shared" si="65"/>
        <v>1814825.1063215637</v>
      </c>
      <c r="O180" s="21">
        <f t="shared" ref="O180:O243" si="81">N180*$B$25</f>
        <v>1270377.5744250945</v>
      </c>
      <c r="P180" s="22">
        <f t="shared" ref="P180:P243" si="82">0.766*(O180*$B$39)^(1/5)</f>
        <v>10.609631751001757</v>
      </c>
      <c r="Q180" s="22">
        <f t="shared" si="66"/>
        <v>11.982400373399738</v>
      </c>
      <c r="R180" s="22">
        <f t="shared" si="67"/>
        <v>11.982400373399738</v>
      </c>
      <c r="S180" s="23">
        <f t="shared" ref="S180:S243" si="83">R180*$B$23/$B$30</f>
        <v>5.5990489017522407</v>
      </c>
      <c r="T180" s="24">
        <f t="shared" si="68"/>
        <v>-19.10754208350944</v>
      </c>
      <c r="U180" s="21">
        <f t="shared" si="69"/>
        <v>1656886.563506206</v>
      </c>
      <c r="V180" s="21">
        <f t="shared" ref="V180:V243" si="84">U180*$B$25</f>
        <v>1159820.5944543441</v>
      </c>
      <c r="W180" s="22">
        <f t="shared" ref="W180:W243" si="85">0.6*(V180*$B$42)^(1/5)</f>
        <v>7.9168379911764628</v>
      </c>
      <c r="X180" s="23">
        <f t="shared" ref="X180:X243" si="86">W180*$B$23/$B$30</f>
        <v>3.699322479513365</v>
      </c>
      <c r="Y180" s="24">
        <f t="shared" si="70"/>
        <v>-11.525791343187656</v>
      </c>
      <c r="Z180" s="14">
        <f t="shared" si="71"/>
        <v>13.795025155342142</v>
      </c>
      <c r="AJ180">
        <f t="shared" si="76"/>
        <v>0</v>
      </c>
      <c r="AL180">
        <f t="shared" si="75"/>
        <v>86.268389542143524</v>
      </c>
    </row>
    <row r="181" spans="1:38" x14ac:dyDescent="0.25">
      <c r="A181" s="3">
        <f t="shared" ref="A181:A244" si="87">A180+5</f>
        <v>543</v>
      </c>
      <c r="B181" s="3">
        <f t="shared" si="60"/>
        <v>9.0500000000000007</v>
      </c>
      <c r="C181" s="8">
        <f t="shared" si="72"/>
        <v>20</v>
      </c>
      <c r="D181" s="10">
        <f t="shared" si="77"/>
        <v>293.14999999999998</v>
      </c>
      <c r="E181" s="3">
        <f t="shared" si="61"/>
        <v>90.691030291429485</v>
      </c>
      <c r="F181" s="3">
        <f t="shared" si="78"/>
        <v>363.84103029142943</v>
      </c>
      <c r="G181" s="14">
        <f t="shared" si="62"/>
        <v>84.54017260463084</v>
      </c>
      <c r="H181" s="3">
        <f t="shared" si="79"/>
        <v>357.69017260463079</v>
      </c>
      <c r="I181" s="3">
        <f t="shared" si="63"/>
        <v>1.5606600749743986</v>
      </c>
      <c r="J181" s="3">
        <f t="shared" si="80"/>
        <v>11.6</v>
      </c>
      <c r="K181" s="3">
        <f t="shared" si="64"/>
        <v>86.219928450599568</v>
      </c>
      <c r="L181" s="3">
        <f t="shared" si="73"/>
        <v>-22.260255631363371</v>
      </c>
      <c r="M181" s="3">
        <f t="shared" si="74"/>
        <v>-19.72383661047871</v>
      </c>
      <c r="N181" s="20">
        <f t="shared" si="65"/>
        <v>1819507.6568397274</v>
      </c>
      <c r="O181" s="21">
        <f t="shared" si="81"/>
        <v>1273655.3597878092</v>
      </c>
      <c r="P181" s="22">
        <f t="shared" si="82"/>
        <v>10.615101032036957</v>
      </c>
      <c r="Q181" s="22">
        <f t="shared" si="66"/>
        <v>11.992697051167292</v>
      </c>
      <c r="R181" s="22">
        <f t="shared" si="67"/>
        <v>11.992697051167292</v>
      </c>
      <c r="S181" s="23">
        <f t="shared" si="83"/>
        <v>5.6038602584545343</v>
      </c>
      <c r="T181" s="24">
        <f t="shared" si="68"/>
        <v>-19.173304515520414</v>
      </c>
      <c r="U181" s="21">
        <f t="shared" si="69"/>
        <v>1661191.4940801293</v>
      </c>
      <c r="V181" s="21">
        <f t="shared" si="84"/>
        <v>1162834.0458560905</v>
      </c>
      <c r="W181" s="22">
        <f t="shared" si="85"/>
        <v>7.9209476355615642</v>
      </c>
      <c r="X181" s="23">
        <f t="shared" si="86"/>
        <v>3.701242804253313</v>
      </c>
      <c r="Y181" s="24">
        <f t="shared" si="70"/>
        <v>-11.561736312806783</v>
      </c>
      <c r="Z181" s="14">
        <f t="shared" si="71"/>
        <v>13.500795380430294</v>
      </c>
      <c r="AJ181">
        <f t="shared" si="76"/>
        <v>0</v>
      </c>
      <c r="AL181">
        <f t="shared" si="75"/>
        <v>86.219928450599568</v>
      </c>
    </row>
    <row r="182" spans="1:38" x14ac:dyDescent="0.25">
      <c r="A182" s="3">
        <f t="shared" si="87"/>
        <v>548</v>
      </c>
      <c r="B182" s="3">
        <f t="shared" si="60"/>
        <v>9.1333333333333329</v>
      </c>
      <c r="C182" s="8">
        <f t="shared" si="72"/>
        <v>20</v>
      </c>
      <c r="D182" s="10">
        <f t="shared" si="77"/>
        <v>293.14999999999998</v>
      </c>
      <c r="E182" s="3">
        <f t="shared" si="61"/>
        <v>90.869075279829943</v>
      </c>
      <c r="F182" s="3">
        <f t="shared" si="78"/>
        <v>364.01907527982991</v>
      </c>
      <c r="G182" s="14">
        <f t="shared" si="62"/>
        <v>84.703853606086639</v>
      </c>
      <c r="H182" s="3">
        <f t="shared" si="79"/>
        <v>357.8538536060866</v>
      </c>
      <c r="I182" s="3">
        <f t="shared" si="63"/>
        <v>1.5615180737735004</v>
      </c>
      <c r="J182" s="3">
        <f t="shared" si="80"/>
        <v>11.6</v>
      </c>
      <c r="K182" s="3">
        <f t="shared" si="64"/>
        <v>86.172553657882318</v>
      </c>
      <c r="L182" s="3">
        <f t="shared" si="73"/>
        <v>-22.335619284118302</v>
      </c>
      <c r="M182" s="3">
        <f t="shared" si="74"/>
        <v>-19.789662356394754</v>
      </c>
      <c r="N182" s="20">
        <f t="shared" si="65"/>
        <v>1824090.3347031146</v>
      </c>
      <c r="O182" s="21">
        <f t="shared" si="81"/>
        <v>1276863.23429218</v>
      </c>
      <c r="P182" s="22">
        <f t="shared" si="82"/>
        <v>10.620442768747788</v>
      </c>
      <c r="Q182" s="22">
        <f t="shared" si="66"/>
        <v>12.002757023755485</v>
      </c>
      <c r="R182" s="22">
        <f t="shared" si="67"/>
        <v>12.002757023755485</v>
      </c>
      <c r="S182" s="23">
        <f t="shared" si="83"/>
        <v>5.6085610092821092</v>
      </c>
      <c r="T182" s="24">
        <f t="shared" si="68"/>
        <v>-19.237718967111306</v>
      </c>
      <c r="U182" s="21">
        <f t="shared" si="69"/>
        <v>1665404.4590659307</v>
      </c>
      <c r="V182" s="21">
        <f t="shared" si="84"/>
        <v>1165783.1213461515</v>
      </c>
      <c r="W182" s="22">
        <f t="shared" si="85"/>
        <v>7.9249612455393326</v>
      </c>
      <c r="X182" s="23">
        <f t="shared" si="86"/>
        <v>3.7031182547338335</v>
      </c>
      <c r="Y182" s="24">
        <f t="shared" si="70"/>
        <v>-11.596931437711731</v>
      </c>
      <c r="Z182" s="14">
        <f t="shared" si="71"/>
        <v>13.212621612546229</v>
      </c>
      <c r="AJ182">
        <f t="shared" si="76"/>
        <v>0</v>
      </c>
      <c r="AL182">
        <f t="shared" si="75"/>
        <v>86.172553657882318</v>
      </c>
    </row>
    <row r="183" spans="1:38" x14ac:dyDescent="0.25">
      <c r="A183" s="3">
        <f t="shared" si="87"/>
        <v>553</v>
      </c>
      <c r="B183" s="3">
        <f t="shared" si="60"/>
        <v>9.2166666666666668</v>
      </c>
      <c r="C183" s="8">
        <f t="shared" si="72"/>
        <v>20</v>
      </c>
      <c r="D183" s="10">
        <f t="shared" si="77"/>
        <v>293.14999999999998</v>
      </c>
      <c r="E183" s="3">
        <f t="shared" si="61"/>
        <v>91.043319907309851</v>
      </c>
      <c r="F183" s="3">
        <f t="shared" si="78"/>
        <v>364.19331990730984</v>
      </c>
      <c r="G183" s="14">
        <f t="shared" si="62"/>
        <v>84.864035391666988</v>
      </c>
      <c r="H183" s="3">
        <f t="shared" si="79"/>
        <v>358.01403539166699</v>
      </c>
      <c r="I183" s="3">
        <f t="shared" si="63"/>
        <v>1.5623577586333262</v>
      </c>
      <c r="J183" s="3">
        <f t="shared" si="80"/>
        <v>11.6</v>
      </c>
      <c r="K183" s="3">
        <f t="shared" si="64"/>
        <v>86.126240457055417</v>
      </c>
      <c r="L183" s="3">
        <f t="shared" si="73"/>
        <v>-22.409481449224735</v>
      </c>
      <c r="M183" s="3">
        <f t="shared" si="74"/>
        <v>-19.854168370989239</v>
      </c>
      <c r="N183" s="20">
        <f t="shared" si="65"/>
        <v>1828575.195548343</v>
      </c>
      <c r="O183" s="21">
        <f t="shared" si="81"/>
        <v>1280002.63688384</v>
      </c>
      <c r="P183" s="22">
        <f t="shared" si="82"/>
        <v>10.62566010168212</v>
      </c>
      <c r="Q183" s="22">
        <f t="shared" si="66"/>
        <v>12.012585966361906</v>
      </c>
      <c r="R183" s="22">
        <f t="shared" si="67"/>
        <v>12.012585966361906</v>
      </c>
      <c r="S183" s="23">
        <f t="shared" si="83"/>
        <v>5.6131538061000184</v>
      </c>
      <c r="T183" s="24">
        <f t="shared" si="68"/>
        <v>-19.300810746327759</v>
      </c>
      <c r="U183" s="21">
        <f t="shared" si="69"/>
        <v>1669527.3581685207</v>
      </c>
      <c r="V183" s="21">
        <f t="shared" si="84"/>
        <v>1168669.1507179644</v>
      </c>
      <c r="W183" s="22">
        <f t="shared" si="85"/>
        <v>7.9288811952307832</v>
      </c>
      <c r="X183" s="23">
        <f t="shared" si="86"/>
        <v>3.7049499403169297</v>
      </c>
      <c r="Y183" s="24">
        <f t="shared" si="70"/>
        <v>-11.631391396168675</v>
      </c>
      <c r="Z183" s="14">
        <f t="shared" si="71"/>
        <v>12.930388494345012</v>
      </c>
      <c r="AJ183">
        <f t="shared" si="76"/>
        <v>0</v>
      </c>
      <c r="AL183">
        <f t="shared" si="75"/>
        <v>86.126240457055417</v>
      </c>
    </row>
    <row r="184" spans="1:38" x14ac:dyDescent="0.25">
      <c r="A184" s="3">
        <f t="shared" si="87"/>
        <v>558</v>
      </c>
      <c r="B184" s="3">
        <f t="shared" si="60"/>
        <v>9.3000000000000007</v>
      </c>
      <c r="C184" s="8">
        <f t="shared" si="72"/>
        <v>20</v>
      </c>
      <c r="D184" s="10">
        <f t="shared" si="77"/>
        <v>293.14999999999998</v>
      </c>
      <c r="E184" s="3">
        <f t="shared" si="61"/>
        <v>91.213842517616669</v>
      </c>
      <c r="F184" s="3">
        <f t="shared" si="78"/>
        <v>364.36384251761666</v>
      </c>
      <c r="G184" s="14">
        <f t="shared" si="62"/>
        <v>85.020790349498185</v>
      </c>
      <c r="H184" s="3">
        <f t="shared" si="79"/>
        <v>358.17079034949813</v>
      </c>
      <c r="I184" s="3">
        <f t="shared" si="63"/>
        <v>1.5631795070923946</v>
      </c>
      <c r="J184" s="3">
        <f t="shared" si="80"/>
        <v>11.6</v>
      </c>
      <c r="K184" s="3">
        <f t="shared" si="64"/>
        <v>86.080964719329955</v>
      </c>
      <c r="L184" s="3">
        <f t="shared" si="73"/>
        <v>-22.481868570206601</v>
      </c>
      <c r="M184" s="3">
        <f t="shared" si="74"/>
        <v>-19.917378265205667</v>
      </c>
      <c r="N184" s="20">
        <f t="shared" si="65"/>
        <v>1832964.2558554066</v>
      </c>
      <c r="O184" s="21">
        <f t="shared" si="81"/>
        <v>1283074.9790987845</v>
      </c>
      <c r="P184" s="22">
        <f t="shared" si="82"/>
        <v>10.630756085854596</v>
      </c>
      <c r="Q184" s="22">
        <f t="shared" si="66"/>
        <v>12.022189406380233</v>
      </c>
      <c r="R184" s="22">
        <f t="shared" si="67"/>
        <v>12.022189406380233</v>
      </c>
      <c r="S184" s="23">
        <f t="shared" si="83"/>
        <v>5.617641231708582</v>
      </c>
      <c r="T184" s="24">
        <f t="shared" si="68"/>
        <v>-19.36260479097567</v>
      </c>
      <c r="U184" s="21">
        <f t="shared" si="69"/>
        <v>1673562.0545769001</v>
      </c>
      <c r="V184" s="21">
        <f t="shared" si="84"/>
        <v>1171493.43820383</v>
      </c>
      <c r="W184" s="22">
        <f t="shared" si="85"/>
        <v>7.9327097936391091</v>
      </c>
      <c r="X184" s="23">
        <f t="shared" si="86"/>
        <v>3.70673893993682</v>
      </c>
      <c r="Y184" s="24">
        <f t="shared" si="70"/>
        <v>-11.665130621907332</v>
      </c>
      <c r="Z184" s="14">
        <f t="shared" si="71"/>
        <v>12.653982471034682</v>
      </c>
      <c r="AJ184">
        <f t="shared" si="76"/>
        <v>0</v>
      </c>
      <c r="AL184">
        <f t="shared" si="75"/>
        <v>86.080964719329955</v>
      </c>
    </row>
    <row r="185" spans="1:38" x14ac:dyDescent="0.25">
      <c r="A185" s="3">
        <f t="shared" si="87"/>
        <v>563</v>
      </c>
      <c r="B185" s="3">
        <f t="shared" si="60"/>
        <v>9.3833333333333329</v>
      </c>
      <c r="C185" s="8">
        <f t="shared" si="72"/>
        <v>20</v>
      </c>
      <c r="D185" s="10">
        <f t="shared" si="77"/>
        <v>293.14999999999998</v>
      </c>
      <c r="E185" s="3">
        <f t="shared" si="61"/>
        <v>91.380719956966701</v>
      </c>
      <c r="F185" s="3">
        <f t="shared" si="78"/>
        <v>364.53071995696666</v>
      </c>
      <c r="G185" s="14">
        <f t="shared" si="62"/>
        <v>85.174189471838105</v>
      </c>
      <c r="H185" s="3">
        <f t="shared" si="79"/>
        <v>358.32418947183805</v>
      </c>
      <c r="I185" s="3">
        <f t="shared" si="63"/>
        <v>1.5639836894726225</v>
      </c>
      <c r="J185" s="3">
        <f t="shared" si="80"/>
        <v>11.6</v>
      </c>
      <c r="K185" s="3">
        <f t="shared" si="64"/>
        <v>86.036702879793992</v>
      </c>
      <c r="L185" s="3">
        <f t="shared" si="73"/>
        <v>-22.552806774877162</v>
      </c>
      <c r="M185" s="3">
        <f t="shared" si="74"/>
        <v>-19.979315350230536</v>
      </c>
      <c r="N185" s="20">
        <f t="shared" si="65"/>
        <v>1837259.4935595316</v>
      </c>
      <c r="O185" s="21">
        <f t="shared" si="81"/>
        <v>1286081.645491672</v>
      </c>
      <c r="P185" s="22">
        <f t="shared" si="82"/>
        <v>10.635733693488602</v>
      </c>
      <c r="Q185" s="22">
        <f t="shared" si="66"/>
        <v>12.031572727854639</v>
      </c>
      <c r="R185" s="22">
        <f t="shared" si="67"/>
        <v>12.031572727854639</v>
      </c>
      <c r="S185" s="23">
        <f t="shared" si="83"/>
        <v>5.6220258019248046</v>
      </c>
      <c r="T185" s="24">
        <f t="shared" si="68"/>
        <v>-19.423125668928922</v>
      </c>
      <c r="U185" s="21">
        <f t="shared" si="69"/>
        <v>1677510.3755519844</v>
      </c>
      <c r="V185" s="21">
        <f t="shared" si="84"/>
        <v>1174257.2628863889</v>
      </c>
      <c r="W185" s="22">
        <f t="shared" si="85"/>
        <v>7.9364492867592631</v>
      </c>
      <c r="X185" s="23">
        <f t="shared" si="86"/>
        <v>3.7084863030856923</v>
      </c>
      <c r="Y185" s="24">
        <f t="shared" si="70"/>
        <v>-11.698163306197531</v>
      </c>
      <c r="Z185" s="14">
        <f t="shared" si="71"/>
        <v>12.383291779559842</v>
      </c>
      <c r="AJ185">
        <f t="shared" si="76"/>
        <v>0</v>
      </c>
      <c r="AL185">
        <f t="shared" si="75"/>
        <v>86.036702879793992</v>
      </c>
    </row>
    <row r="186" spans="1:38" x14ac:dyDescent="0.25">
      <c r="A186" s="3">
        <f t="shared" si="87"/>
        <v>568</v>
      </c>
      <c r="B186" s="3">
        <f t="shared" si="60"/>
        <v>9.4666666666666668</v>
      </c>
      <c r="C186" s="8">
        <f t="shared" si="72"/>
        <v>20</v>
      </c>
      <c r="D186" s="10">
        <f t="shared" si="77"/>
        <v>293.14999999999998</v>
      </c>
      <c r="E186" s="3">
        <f t="shared" si="61"/>
        <v>91.544027597674088</v>
      </c>
      <c r="F186" s="3">
        <f t="shared" si="78"/>
        <v>364.69402759767405</v>
      </c>
      <c r="G186" s="14">
        <f t="shared" si="62"/>
        <v>85.32430237773508</v>
      </c>
      <c r="H186" s="3">
        <f t="shared" si="79"/>
        <v>358.47430237773506</v>
      </c>
      <c r="I186" s="3">
        <f t="shared" si="63"/>
        <v>1.5647706689931915</v>
      </c>
      <c r="J186" s="3">
        <f t="shared" si="80"/>
        <v>11.6</v>
      </c>
      <c r="K186" s="3">
        <f t="shared" si="64"/>
        <v>85.993431923528405</v>
      </c>
      <c r="L186" s="3">
        <f t="shared" si="73"/>
        <v>-22.622321872128609</v>
      </c>
      <c r="M186" s="3">
        <f t="shared" si="74"/>
        <v>-20.040002635661562</v>
      </c>
      <c r="N186" s="20">
        <f t="shared" si="65"/>
        <v>1841462.8486593589</v>
      </c>
      <c r="O186" s="21">
        <f t="shared" si="81"/>
        <v>1289023.9940615511</v>
      </c>
      <c r="P186" s="22">
        <f t="shared" si="82"/>
        <v>10.64059581664961</v>
      </c>
      <c r="Q186" s="22">
        <f t="shared" si="66"/>
        <v>12.04074117576854</v>
      </c>
      <c r="R186" s="22">
        <f t="shared" si="67"/>
        <v>12.04074117576854</v>
      </c>
      <c r="S186" s="23">
        <f t="shared" si="83"/>
        <v>5.6263099675863906</v>
      </c>
      <c r="T186" s="24">
        <f t="shared" si="68"/>
        <v>-19.482397578752966</v>
      </c>
      <c r="U186" s="21">
        <f t="shared" si="69"/>
        <v>1681374.1130098202</v>
      </c>
      <c r="V186" s="21">
        <f t="shared" si="84"/>
        <v>1176961.8791068741</v>
      </c>
      <c r="W186" s="22">
        <f t="shared" si="85"/>
        <v>7.9401018596029154</v>
      </c>
      <c r="X186" s="23">
        <f t="shared" si="86"/>
        <v>3.7101930507599077</v>
      </c>
      <c r="Y186" s="24">
        <f t="shared" si="70"/>
        <v>-11.730503400016403</v>
      </c>
      <c r="Z186" s="14">
        <f t="shared" si="71"/>
        <v>12.118206436968862</v>
      </c>
      <c r="AJ186">
        <f t="shared" si="76"/>
        <v>0</v>
      </c>
      <c r="AL186">
        <f t="shared" si="75"/>
        <v>85.993431923528405</v>
      </c>
    </row>
    <row r="187" spans="1:38" x14ac:dyDescent="0.25">
      <c r="A187" s="3">
        <f t="shared" si="87"/>
        <v>573</v>
      </c>
      <c r="B187" s="3">
        <f t="shared" si="60"/>
        <v>9.5500000000000007</v>
      </c>
      <c r="C187" s="8">
        <f t="shared" si="72"/>
        <v>20</v>
      </c>
      <c r="D187" s="10">
        <f t="shared" si="77"/>
        <v>293.14999999999998</v>
      </c>
      <c r="E187" s="3">
        <f t="shared" si="61"/>
        <v>91.703839361626308</v>
      </c>
      <c r="F187" s="3">
        <f t="shared" si="78"/>
        <v>364.85383936162629</v>
      </c>
      <c r="G187" s="14">
        <f t="shared" si="62"/>
        <v>85.471197335501088</v>
      </c>
      <c r="H187" s="3">
        <f t="shared" si="79"/>
        <v>358.62119733550105</v>
      </c>
      <c r="I187" s="3">
        <f t="shared" si="63"/>
        <v>1.5655408018836772</v>
      </c>
      <c r="J187" s="3">
        <f t="shared" si="80"/>
        <v>11.6</v>
      </c>
      <c r="K187" s="3">
        <f t="shared" si="64"/>
        <v>85.95112937209673</v>
      </c>
      <c r="L187" s="3">
        <f t="shared" si="73"/>
        <v>-22.690439349145333</v>
      </c>
      <c r="M187" s="3">
        <f t="shared" si="74"/>
        <v>-20.099462828012346</v>
      </c>
      <c r="N187" s="20">
        <f t="shared" si="65"/>
        <v>1845576.2238211774</v>
      </c>
      <c r="O187" s="21">
        <f t="shared" si="81"/>
        <v>1291903.3566748241</v>
      </c>
      <c r="P187" s="22">
        <f t="shared" si="82"/>
        <v>10.645345269775113</v>
      </c>
      <c r="Q187" s="22">
        <f t="shared" si="66"/>
        <v>12.049699860175375</v>
      </c>
      <c r="R187" s="22">
        <f t="shared" si="67"/>
        <v>12.049699860175375</v>
      </c>
      <c r="S187" s="23">
        <f t="shared" si="83"/>
        <v>5.6304961164819485</v>
      </c>
      <c r="T187" s="24">
        <f t="shared" si="68"/>
        <v>-19.540444350624149</v>
      </c>
      <c r="U187" s="21">
        <f t="shared" si="69"/>
        <v>1685155.0241000187</v>
      </c>
      <c r="V187" s="21">
        <f t="shared" si="84"/>
        <v>1179608.516870013</v>
      </c>
      <c r="W187" s="22">
        <f t="shared" si="85"/>
        <v>7.9436696381430041</v>
      </c>
      <c r="X187" s="23">
        <f t="shared" si="86"/>
        <v>3.7118601763686399</v>
      </c>
      <c r="Y187" s="24">
        <f t="shared" si="70"/>
        <v>-11.762164616298845</v>
      </c>
      <c r="Z187" s="14">
        <f t="shared" si="71"/>
        <v>11.85861822801605</v>
      </c>
      <c r="AJ187">
        <f t="shared" si="76"/>
        <v>0</v>
      </c>
      <c r="AL187">
        <f t="shared" si="75"/>
        <v>85.95112937209673</v>
      </c>
    </row>
    <row r="188" spans="1:38" x14ac:dyDescent="0.25">
      <c r="A188" s="3">
        <f t="shared" si="87"/>
        <v>578</v>
      </c>
      <c r="B188" s="3">
        <f t="shared" si="60"/>
        <v>9.6333333333333329</v>
      </c>
      <c r="C188" s="8">
        <f t="shared" si="72"/>
        <v>20</v>
      </c>
      <c r="D188" s="10">
        <f t="shared" si="77"/>
        <v>293.14999999999998</v>
      </c>
      <c r="E188" s="3">
        <f t="shared" si="61"/>
        <v>91.860227743596241</v>
      </c>
      <c r="F188" s="3">
        <f t="shared" si="78"/>
        <v>365.0102277435962</v>
      </c>
      <c r="G188" s="14">
        <f t="shared" si="62"/>
        <v>85.614941284991289</v>
      </c>
      <c r="H188" s="3">
        <f t="shared" si="79"/>
        <v>358.76494128499127</v>
      </c>
      <c r="I188" s="3">
        <f t="shared" si="63"/>
        <v>1.5662944374963903</v>
      </c>
      <c r="J188" s="3">
        <f t="shared" si="80"/>
        <v>11.6</v>
      </c>
      <c r="K188" s="3">
        <f t="shared" si="64"/>
        <v>85.909773270397707</v>
      </c>
      <c r="L188" s="3">
        <f t="shared" si="73"/>
        <v>-22.757184369022347</v>
      </c>
      <c r="M188" s="3">
        <f t="shared" si="74"/>
        <v>-20.157718329536905</v>
      </c>
      <c r="N188" s="20">
        <f t="shared" si="65"/>
        <v>1849601.4849789508</v>
      </c>
      <c r="O188" s="21">
        <f t="shared" si="81"/>
        <v>1294721.0394852655</v>
      </c>
      <c r="P188" s="22">
        <f t="shared" si="82"/>
        <v>10.64998479210637</v>
      </c>
      <c r="Q188" s="22">
        <f t="shared" si="66"/>
        <v>12.058453760178793</v>
      </c>
      <c r="R188" s="22">
        <f t="shared" si="67"/>
        <v>12.058453760178793</v>
      </c>
      <c r="S188" s="23">
        <f t="shared" si="83"/>
        <v>5.6345865752108182</v>
      </c>
      <c r="T188" s="24">
        <f t="shared" si="68"/>
        <v>-19.597289447525913</v>
      </c>
      <c r="U188" s="21">
        <f t="shared" si="69"/>
        <v>1688854.8317792045</v>
      </c>
      <c r="V188" s="21">
        <f t="shared" si="84"/>
        <v>1182198.3822454431</v>
      </c>
      <c r="W188" s="22">
        <f t="shared" si="85"/>
        <v>7.9471546911817388</v>
      </c>
      <c r="X188" s="23">
        <f t="shared" si="86"/>
        <v>3.7134886466067401</v>
      </c>
      <c r="Y188" s="24">
        <f t="shared" si="70"/>
        <v>-11.793160432263818</v>
      </c>
      <c r="Z188" s="14">
        <f t="shared" si="71"/>
        <v>11.604420692048723</v>
      </c>
      <c r="AJ188">
        <f t="shared" si="76"/>
        <v>0</v>
      </c>
      <c r="AL188">
        <f t="shared" si="75"/>
        <v>85.909773270397707</v>
      </c>
    </row>
    <row r="189" spans="1:38" x14ac:dyDescent="0.25">
      <c r="A189" s="3">
        <f t="shared" si="87"/>
        <v>583</v>
      </c>
      <c r="B189" s="3">
        <f t="shared" si="60"/>
        <v>9.7166666666666668</v>
      </c>
      <c r="C189" s="8">
        <f t="shared" si="72"/>
        <v>20</v>
      </c>
      <c r="D189" s="10">
        <f t="shared" si="77"/>
        <v>293.14999999999998</v>
      </c>
      <c r="E189" s="3">
        <f t="shared" si="61"/>
        <v>92.013263834381291</v>
      </c>
      <c r="F189" s="3">
        <f t="shared" si="78"/>
        <v>365.16326383438127</v>
      </c>
      <c r="G189" s="14">
        <f t="shared" si="62"/>
        <v>85.75559985968404</v>
      </c>
      <c r="H189" s="3">
        <f t="shared" si="79"/>
        <v>358.905599859684</v>
      </c>
      <c r="I189" s="3">
        <f t="shared" si="63"/>
        <v>1.5670319184178836</v>
      </c>
      <c r="J189" s="3">
        <f t="shared" si="80"/>
        <v>11.6</v>
      </c>
      <c r="K189" s="3">
        <f t="shared" si="64"/>
        <v>85.869342173869242</v>
      </c>
      <c r="L189" s="3">
        <f t="shared" si="73"/>
        <v>-22.822581768768902</v>
      </c>
      <c r="M189" s="3">
        <f t="shared" si="74"/>
        <v>-20.214791237358384</v>
      </c>
      <c r="N189" s="20">
        <f t="shared" si="65"/>
        <v>1853540.461929892</v>
      </c>
      <c r="O189" s="21">
        <f t="shared" si="81"/>
        <v>1297478.3233509243</v>
      </c>
      <c r="P189" s="22">
        <f t="shared" si="82"/>
        <v>10.654517050026463</v>
      </c>
      <c r="Q189" s="22">
        <f t="shared" si="66"/>
        <v>12.067007727769184</v>
      </c>
      <c r="R189" s="22">
        <f t="shared" si="67"/>
        <v>12.067007727769184</v>
      </c>
      <c r="S189" s="23">
        <f t="shared" si="83"/>
        <v>5.6385836109757825</v>
      </c>
      <c r="T189" s="24">
        <f t="shared" si="68"/>
        <v>-19.6529559667038</v>
      </c>
      <c r="U189" s="21">
        <f t="shared" si="69"/>
        <v>1692475.2253793336</v>
      </c>
      <c r="V189" s="21">
        <f t="shared" si="84"/>
        <v>1184732.6577655335</v>
      </c>
      <c r="W189" s="22">
        <f t="shared" si="85"/>
        <v>7.9505590321459145</v>
      </c>
      <c r="X189" s="23">
        <f t="shared" si="86"/>
        <v>3.7150794022936369</v>
      </c>
      <c r="Y189" s="24">
        <f t="shared" si="70"/>
        <v>-11.823504091810047</v>
      </c>
      <c r="Z189" s="14">
        <f t="shared" si="71"/>
        <v>11.355509109228112</v>
      </c>
      <c r="AJ189">
        <f t="shared" si="76"/>
        <v>0</v>
      </c>
      <c r="AL189">
        <f t="shared" si="75"/>
        <v>85.869342173869242</v>
      </c>
    </row>
    <row r="190" spans="1:38" x14ac:dyDescent="0.25">
      <c r="A190" s="3">
        <f t="shared" si="87"/>
        <v>588</v>
      </c>
      <c r="B190" s="3">
        <f t="shared" si="60"/>
        <v>9.8000000000000007</v>
      </c>
      <c r="C190" s="8">
        <f t="shared" si="72"/>
        <v>20</v>
      </c>
      <c r="D190" s="10">
        <f t="shared" si="77"/>
        <v>293.14999999999998</v>
      </c>
      <c r="E190" s="3">
        <f t="shared" si="61"/>
        <v>92.163017343760785</v>
      </c>
      <c r="F190" s="3">
        <f t="shared" si="78"/>
        <v>365.31301734376075</v>
      </c>
      <c r="G190" s="14">
        <f t="shared" si="62"/>
        <v>85.893237408554853</v>
      </c>
      <c r="H190" s="3">
        <f t="shared" si="79"/>
        <v>359.04323740855483</v>
      </c>
      <c r="I190" s="3">
        <f t="shared" si="63"/>
        <v>1.567753580579583</v>
      </c>
      <c r="J190" s="3">
        <f t="shared" si="80"/>
        <v>11.6</v>
      </c>
      <c r="K190" s="3">
        <f t="shared" si="64"/>
        <v>85.829815136033361</v>
      </c>
      <c r="L190" s="3">
        <f t="shared" si="73"/>
        <v>-22.886656057679541</v>
      </c>
      <c r="M190" s="3">
        <f t="shared" si="74"/>
        <v>-20.270703342887249</v>
      </c>
      <c r="N190" s="20">
        <f t="shared" si="65"/>
        <v>1857394.9489253606</v>
      </c>
      <c r="O190" s="21">
        <f t="shared" si="81"/>
        <v>1300176.4642477522</v>
      </c>
      <c r="P190" s="22">
        <f t="shared" si="82"/>
        <v>10.658944639309295</v>
      </c>
      <c r="Q190" s="22">
        <f t="shared" si="66"/>
        <v>12.075366491522972</v>
      </c>
      <c r="R190" s="22">
        <f t="shared" si="67"/>
        <v>12.075366491522972</v>
      </c>
      <c r="S190" s="23">
        <f t="shared" si="83"/>
        <v>5.6424894333116429</v>
      </c>
      <c r="T190" s="24">
        <f t="shared" si="68"/>
        <v>-19.707466641361865</v>
      </c>
      <c r="U190" s="21">
        <f t="shared" si="69"/>
        <v>1696017.8611707017</v>
      </c>
      <c r="V190" s="21">
        <f t="shared" si="84"/>
        <v>1187212.5028194911</v>
      </c>
      <c r="W190" s="22">
        <f t="shared" si="85"/>
        <v>7.9538846208129268</v>
      </c>
      <c r="X190" s="23">
        <f t="shared" si="86"/>
        <v>3.7166333591798586</v>
      </c>
      <c r="Y190" s="24">
        <f t="shared" si="70"/>
        <v>-11.853208607974468</v>
      </c>
      <c r="Z190" s="14">
        <f t="shared" si="71"/>
        <v>11.111780486130238</v>
      </c>
      <c r="AJ190">
        <f t="shared" si="76"/>
        <v>0</v>
      </c>
      <c r="AL190">
        <f t="shared" si="75"/>
        <v>85.829815136033361</v>
      </c>
    </row>
    <row r="191" spans="1:38" x14ac:dyDescent="0.25">
      <c r="A191" s="3">
        <f t="shared" si="87"/>
        <v>593</v>
      </c>
      <c r="B191" s="3">
        <f t="shared" si="60"/>
        <v>9.8833333333333329</v>
      </c>
      <c r="C191" s="8">
        <f t="shared" si="72"/>
        <v>20</v>
      </c>
      <c r="D191" s="10">
        <f t="shared" si="77"/>
        <v>293.14999999999998</v>
      </c>
      <c r="E191" s="3">
        <f t="shared" si="61"/>
        <v>92.309556623263475</v>
      </c>
      <c r="F191" s="3">
        <f t="shared" si="78"/>
        <v>365.45955662326344</v>
      </c>
      <c r="G191" s="14">
        <f t="shared" si="62"/>
        <v>86.027917017738844</v>
      </c>
      <c r="H191" s="3">
        <f t="shared" si="79"/>
        <v>359.17791701773882</v>
      </c>
      <c r="I191" s="3">
        <f t="shared" si="63"/>
        <v>1.5684597533675066</v>
      </c>
      <c r="J191" s="3">
        <f t="shared" si="80"/>
        <v>11.6</v>
      </c>
      <c r="K191" s="3">
        <f t="shared" si="64"/>
        <v>85.791171696371336</v>
      </c>
      <c r="L191" s="3">
        <f t="shared" si="73"/>
        <v>-22.949431416054829</v>
      </c>
      <c r="M191" s="3">
        <f t="shared" si="74"/>
        <v>-20.325476131513984</v>
      </c>
      <c r="N191" s="20">
        <f t="shared" si="65"/>
        <v>1861166.7052568744</v>
      </c>
      <c r="O191" s="21">
        <f t="shared" si="81"/>
        <v>1302816.6936798121</v>
      </c>
      <c r="P191" s="22">
        <f t="shared" si="82"/>
        <v>10.663270087283683</v>
      </c>
      <c r="Q191" s="22">
        <f t="shared" si="66"/>
        <v>12.083534660170985</v>
      </c>
      <c r="R191" s="22">
        <f t="shared" si="67"/>
        <v>12.083534660170985</v>
      </c>
      <c r="S191" s="23">
        <f t="shared" si="83"/>
        <v>5.6463061957526239</v>
      </c>
      <c r="T191" s="24">
        <f t="shared" si="68"/>
        <v>-19.760843842584393</v>
      </c>
      <c r="U191" s="21">
        <f t="shared" si="69"/>
        <v>1699484.3629195122</v>
      </c>
      <c r="V191" s="21">
        <f t="shared" si="84"/>
        <v>1189639.0540436585</v>
      </c>
      <c r="W191" s="22">
        <f t="shared" si="85"/>
        <v>7.9571333649708578</v>
      </c>
      <c r="X191" s="23">
        <f t="shared" si="86"/>
        <v>3.7181514087227465</v>
      </c>
      <c r="Y191" s="24">
        <f t="shared" si="70"/>
        <v>-11.882286765447459</v>
      </c>
      <c r="Z191" s="14">
        <f t="shared" si="71"/>
        <v>10.873133540770668</v>
      </c>
      <c r="AJ191">
        <f t="shared" si="76"/>
        <v>0</v>
      </c>
      <c r="AL191">
        <f t="shared" si="75"/>
        <v>85.791171696371336</v>
      </c>
    </row>
    <row r="192" spans="1:38" x14ac:dyDescent="0.25">
      <c r="A192" s="3">
        <f t="shared" si="87"/>
        <v>598</v>
      </c>
      <c r="B192" s="3">
        <f t="shared" si="60"/>
        <v>9.9666666666666668</v>
      </c>
      <c r="C192" s="8">
        <f t="shared" si="72"/>
        <v>20</v>
      </c>
      <c r="D192" s="10">
        <f t="shared" si="77"/>
        <v>293.14999999999998</v>
      </c>
      <c r="E192" s="3">
        <f t="shared" si="61"/>
        <v>92.452948688737578</v>
      </c>
      <c r="F192" s="3">
        <f t="shared" si="78"/>
        <v>365.60294868873757</v>
      </c>
      <c r="G192" s="14">
        <f t="shared" si="62"/>
        <v>86.159700531976455</v>
      </c>
      <c r="H192" s="3">
        <f t="shared" si="79"/>
        <v>359.30970053197643</v>
      </c>
      <c r="I192" s="3">
        <f t="shared" si="63"/>
        <v>1.5691507597310264</v>
      </c>
      <c r="J192" s="3">
        <f t="shared" si="80"/>
        <v>11.6</v>
      </c>
      <c r="K192" s="3">
        <f t="shared" si="64"/>
        <v>85.753391868519628</v>
      </c>
      <c r="L192" s="3">
        <f t="shared" si="73"/>
        <v>-23.010931694254204</v>
      </c>
      <c r="M192" s="3">
        <f t="shared" si="74"/>
        <v>-20.379130782562456</v>
      </c>
      <c r="N192" s="20">
        <f t="shared" si="65"/>
        <v>1864857.4558370344</v>
      </c>
      <c r="O192" s="21">
        <f t="shared" si="81"/>
        <v>1305400.2190859241</v>
      </c>
      <c r="P192" s="22">
        <f t="shared" si="82"/>
        <v>10.667495854916448</v>
      </c>
      <c r="Q192" s="22">
        <f t="shared" si="66"/>
        <v>12.091516726041565</v>
      </c>
      <c r="R192" s="22">
        <f t="shared" si="67"/>
        <v>12.091516726041565</v>
      </c>
      <c r="S192" s="23">
        <f t="shared" si="83"/>
        <v>5.6500359974412406</v>
      </c>
      <c r="T192" s="24">
        <f t="shared" si="68"/>
        <v>-19.813109581467113</v>
      </c>
      <c r="U192" s="21">
        <f t="shared" si="69"/>
        <v>1702876.322439865</v>
      </c>
      <c r="V192" s="21">
        <f t="shared" si="84"/>
        <v>1192013.4257079053</v>
      </c>
      <c r="W192" s="22">
        <f t="shared" si="85"/>
        <v>7.9603071220156956</v>
      </c>
      <c r="X192" s="23">
        <f t="shared" si="86"/>
        <v>3.7196344188327886</v>
      </c>
      <c r="Y192" s="24">
        <f t="shared" si="70"/>
        <v>-11.910751123139024</v>
      </c>
      <c r="Z192" s="14">
        <f t="shared" si="71"/>
        <v>10.639468687096832</v>
      </c>
      <c r="AJ192">
        <f t="shared" si="76"/>
        <v>0</v>
      </c>
      <c r="AL192">
        <f t="shared" si="75"/>
        <v>85.753391868519628</v>
      </c>
    </row>
    <row r="193" spans="1:38" x14ac:dyDescent="0.25">
      <c r="A193" s="3">
        <f t="shared" si="87"/>
        <v>603</v>
      </c>
      <c r="B193" s="3">
        <f t="shared" si="60"/>
        <v>10.050000000000001</v>
      </c>
      <c r="C193" s="8">
        <f>VLOOKUP(B193,$B$18:$C$21,2)*(10-B193+VLOOKUP(B193,$B$18:$C$21,1))/10+VLOOKUP(B193+10,$B$18:$C$21,2)*(B193-VLOOKUP(B193,$B$18:$C$21,1))/10</f>
        <v>20</v>
      </c>
      <c r="D193" s="10">
        <f t="shared" si="77"/>
        <v>293.14999999999998</v>
      </c>
      <c r="E193" s="3">
        <f t="shared" si="61"/>
        <v>92.593259242716272</v>
      </c>
      <c r="F193" s="3">
        <f t="shared" si="78"/>
        <v>365.74325924271625</v>
      </c>
      <c r="G193" s="14">
        <f t="shared" si="62"/>
        <v>86.288648575837925</v>
      </c>
      <c r="H193" s="3">
        <f t="shared" si="79"/>
        <v>359.43864857583787</v>
      </c>
      <c r="I193" s="3">
        <f t="shared" si="63"/>
        <v>1.5698269162906497</v>
      </c>
      <c r="J193" s="3">
        <f t="shared" si="80"/>
        <v>11.6</v>
      </c>
      <c r="K193" s="3">
        <f t="shared" si="64"/>
        <v>85.716456128776514</v>
      </c>
      <c r="L193" s="3">
        <f t="shared" si="73"/>
        <v>-23.071180412064603</v>
      </c>
      <c r="M193" s="3">
        <f t="shared" si="74"/>
        <v>-20.431688169490222</v>
      </c>
      <c r="N193" s="20">
        <f t="shared" si="65"/>
        <v>1868468.891775189</v>
      </c>
      <c r="O193" s="21">
        <f t="shared" si="81"/>
        <v>1307928.2242426323</v>
      </c>
      <c r="P193" s="22">
        <f t="shared" si="82"/>
        <v>10.671624338818333</v>
      </c>
      <c r="Q193" s="22">
        <f t="shared" si="66"/>
        <v>12.099317068383984</v>
      </c>
      <c r="R193" s="22">
        <f t="shared" si="67"/>
        <v>12.099317068383984</v>
      </c>
      <c r="S193" s="23">
        <f t="shared" si="83"/>
        <v>5.6536808846812434</v>
      </c>
      <c r="T193" s="24">
        <f t="shared" si="68"/>
        <v>-19.864285511443139</v>
      </c>
      <c r="U193" s="21">
        <f t="shared" si="69"/>
        <v>1706195.3001400514</v>
      </c>
      <c r="V193" s="21">
        <f t="shared" si="84"/>
        <v>1194336.7100980359</v>
      </c>
      <c r="W193" s="22">
        <f t="shared" si="85"/>
        <v>7.9634077004887338</v>
      </c>
      <c r="X193" s="23">
        <f t="shared" si="86"/>
        <v>3.7210832345920082</v>
      </c>
      <c r="Y193" s="24">
        <f t="shared" si="70"/>
        <v>-11.938614016790696</v>
      </c>
      <c r="Z193" s="14">
        <f t="shared" si="71"/>
        <v>10.41068801898785</v>
      </c>
      <c r="AJ193">
        <f t="shared" si="76"/>
        <v>0</v>
      </c>
      <c r="AL193">
        <f t="shared" si="75"/>
        <v>85.716456128776514</v>
      </c>
    </row>
    <row r="194" spans="1:38" x14ac:dyDescent="0.25">
      <c r="A194" s="3">
        <f t="shared" si="87"/>
        <v>608</v>
      </c>
      <c r="B194" s="3">
        <f t="shared" si="60"/>
        <v>10.133333333333333</v>
      </c>
      <c r="C194" s="8">
        <f t="shared" ref="C194:C257" si="88">VLOOKUP(B194,$B$18:$C$21,2)*(10-B194+VLOOKUP(B194,$B$18:$C$21,1))/10+VLOOKUP(B194+10,$B$18:$C$21,2)*(B194-VLOOKUP(B194,$B$18:$C$21,1))/10</f>
        <v>20</v>
      </c>
      <c r="D194" s="10">
        <f t="shared" si="77"/>
        <v>293.14999999999998</v>
      </c>
      <c r="E194" s="3">
        <f t="shared" si="61"/>
        <v>92.730552696572204</v>
      </c>
      <c r="F194" s="3">
        <f t="shared" si="78"/>
        <v>365.88055269657218</v>
      </c>
      <c r="G194" s="14">
        <f t="shared" si="62"/>
        <v>86.414820574721602</v>
      </c>
      <c r="H194" s="3">
        <f t="shared" si="79"/>
        <v>359.56482057472158</v>
      </c>
      <c r="I194" s="3">
        <f t="shared" si="63"/>
        <v>1.5704885334447816</v>
      </c>
      <c r="J194" s="3">
        <f t="shared" si="80"/>
        <v>11.6</v>
      </c>
      <c r="K194" s="3">
        <f t="shared" si="64"/>
        <v>85.680345404910355</v>
      </c>
      <c r="L194" s="3">
        <f t="shared" si="73"/>
        <v>-23.130200758368662</v>
      </c>
      <c r="M194" s="3">
        <f t="shared" si="74"/>
        <v>-20.483168860322543</v>
      </c>
      <c r="N194" s="20">
        <f t="shared" si="65"/>
        <v>1872002.6709476667</v>
      </c>
      <c r="O194" s="21">
        <f t="shared" si="81"/>
        <v>1310401.8696633666</v>
      </c>
      <c r="P194" s="22">
        <f t="shared" si="82"/>
        <v>10.675657873176251</v>
      </c>
      <c r="Q194" s="22">
        <f t="shared" si="66"/>
        <v>12.106939956577387</v>
      </c>
      <c r="R194" s="22">
        <f t="shared" si="67"/>
        <v>12.106939956577387</v>
      </c>
      <c r="S194" s="23">
        <f t="shared" si="83"/>
        <v>5.6572428524370704</v>
      </c>
      <c r="T194" s="24">
        <f t="shared" si="68"/>
        <v>-19.914392930789667</v>
      </c>
      <c r="U194" s="21">
        <f t="shared" si="69"/>
        <v>1709442.8255630252</v>
      </c>
      <c r="V194" s="21">
        <f t="shared" si="84"/>
        <v>1196609.9778941176</v>
      </c>
      <c r="W194" s="22">
        <f t="shared" si="85"/>
        <v>7.9664368615567591</v>
      </c>
      <c r="X194" s="23">
        <f t="shared" si="86"/>
        <v>3.7224986789456134</v>
      </c>
      <c r="Y194" s="24">
        <f t="shared" si="70"/>
        <v>-11.965887561627657</v>
      </c>
      <c r="Z194" s="14">
        <f t="shared" si="71"/>
        <v>10.186695293801829</v>
      </c>
      <c r="AJ194">
        <f t="shared" si="76"/>
        <v>0</v>
      </c>
      <c r="AL194">
        <f t="shared" si="75"/>
        <v>85.680345404910355</v>
      </c>
    </row>
    <row r="195" spans="1:38" x14ac:dyDescent="0.25">
      <c r="A195" s="3">
        <f t="shared" si="87"/>
        <v>613</v>
      </c>
      <c r="B195" s="3">
        <f t="shared" si="60"/>
        <v>10.216666666666667</v>
      </c>
      <c r="C195" s="8">
        <f t="shared" si="88"/>
        <v>20</v>
      </c>
      <c r="D195" s="10">
        <f t="shared" si="77"/>
        <v>293.14999999999998</v>
      </c>
      <c r="E195" s="3">
        <f t="shared" si="61"/>
        <v>92.864892192455017</v>
      </c>
      <c r="F195" s="3">
        <f t="shared" si="78"/>
        <v>366.01489219245502</v>
      </c>
      <c r="G195" s="14">
        <f t="shared" si="62"/>
        <v>86.53827477562281</v>
      </c>
      <c r="H195" s="3">
        <f t="shared" si="79"/>
        <v>359.6882747756228</v>
      </c>
      <c r="I195" s="3">
        <f t="shared" si="63"/>
        <v>1.5711359154754407</v>
      </c>
      <c r="J195" s="3">
        <f t="shared" si="80"/>
        <v>11.6</v>
      </c>
      <c r="K195" s="3">
        <f t="shared" si="64"/>
        <v>85.645041065260642</v>
      </c>
      <c r="L195" s="3">
        <f t="shared" si="73"/>
        <v>-23.188015591096999</v>
      </c>
      <c r="M195" s="3">
        <f t="shared" si="74"/>
        <v>-20.533593118307341</v>
      </c>
      <c r="N195" s="20">
        <f t="shared" si="65"/>
        <v>1875460.4185624218</v>
      </c>
      <c r="O195" s="21">
        <f t="shared" si="81"/>
        <v>1312822.2929936952</v>
      </c>
      <c r="P195" s="22">
        <f t="shared" si="82"/>
        <v>10.679598731615194</v>
      </c>
      <c r="Q195" s="22">
        <f t="shared" si="66"/>
        <v>12.114389553230286</v>
      </c>
      <c r="R195" s="22">
        <f t="shared" si="67"/>
        <v>12.114389553230286</v>
      </c>
      <c r="S195" s="23">
        <f t="shared" si="83"/>
        <v>5.6607238457821518</v>
      </c>
      <c r="T195" s="24">
        <f t="shared" si="68"/>
        <v>-19.963452785302113</v>
      </c>
      <c r="U195" s="21">
        <f t="shared" si="69"/>
        <v>1712620.3979209713</v>
      </c>
      <c r="V195" s="21">
        <f t="shared" si="84"/>
        <v>1198834.2785446797</v>
      </c>
      <c r="W195" s="22">
        <f t="shared" si="85"/>
        <v>7.9693963204378049</v>
      </c>
      <c r="X195" s="23">
        <f t="shared" si="86"/>
        <v>3.7238815533682108</v>
      </c>
      <c r="Y195" s="24">
        <f t="shared" si="70"/>
        <v>-11.992583655046536</v>
      </c>
      <c r="Z195" s="14">
        <f t="shared" si="71"/>
        <v>9.967395915507657</v>
      </c>
      <c r="AJ195">
        <f t="shared" si="76"/>
        <v>0</v>
      </c>
      <c r="AL195">
        <f t="shared" si="75"/>
        <v>85.645041065260642</v>
      </c>
    </row>
    <row r="196" spans="1:38" x14ac:dyDescent="0.25">
      <c r="A196" s="3">
        <f t="shared" si="87"/>
        <v>618</v>
      </c>
      <c r="B196" s="3">
        <f t="shared" si="60"/>
        <v>10.3</v>
      </c>
      <c r="C196" s="8">
        <f t="shared" si="88"/>
        <v>20</v>
      </c>
      <c r="D196" s="10">
        <f t="shared" si="77"/>
        <v>293.14999999999998</v>
      </c>
      <c r="E196" s="3">
        <f t="shared" si="61"/>
        <v>92.996339625006414</v>
      </c>
      <c r="F196" s="3">
        <f t="shared" si="78"/>
        <v>366.14633962500636</v>
      </c>
      <c r="G196" s="14">
        <f t="shared" si="62"/>
        <v>86.659068267669213</v>
      </c>
      <c r="H196" s="3">
        <f t="shared" si="79"/>
        <v>359.8090682676692</v>
      </c>
      <c r="I196" s="3">
        <f t="shared" si="63"/>
        <v>1.571769360652906</v>
      </c>
      <c r="J196" s="3">
        <f t="shared" si="80"/>
        <v>11.6</v>
      </c>
      <c r="K196" s="3">
        <f t="shared" si="64"/>
        <v>85.610524908122898</v>
      </c>
      <c r="L196" s="3">
        <f t="shared" si="73"/>
        <v>-23.244647437449323</v>
      </c>
      <c r="M196" s="3">
        <f t="shared" si="74"/>
        <v>-20.582980902779106</v>
      </c>
      <c r="N196" s="20">
        <f t="shared" si="65"/>
        <v>1878843.7277179568</v>
      </c>
      <c r="O196" s="21">
        <f t="shared" si="81"/>
        <v>1315190.6094025697</v>
      </c>
      <c r="P196" s="22">
        <f t="shared" si="82"/>
        <v>10.683449128992944</v>
      </c>
      <c r="Q196" s="22">
        <f t="shared" si="66"/>
        <v>12.121669917174941</v>
      </c>
      <c r="R196" s="22">
        <f t="shared" si="67"/>
        <v>12.121669917174941</v>
      </c>
      <c r="S196" s="23">
        <f t="shared" si="83"/>
        <v>5.6641257612981093</v>
      </c>
      <c r="T196" s="24">
        <f t="shared" si="68"/>
        <v>-20.011485671122497</v>
      </c>
      <c r="U196" s="21">
        <f t="shared" si="69"/>
        <v>1715729.4866238628</v>
      </c>
      <c r="V196" s="21">
        <f t="shared" si="84"/>
        <v>1201010.6406367039</v>
      </c>
      <c r="W196" s="22">
        <f t="shared" si="85"/>
        <v>7.9722877477748533</v>
      </c>
      <c r="X196" s="23">
        <f t="shared" si="86"/>
        <v>3.7252326385057044</v>
      </c>
      <c r="Y196" s="24">
        <f t="shared" si="70"/>
        <v>-12.0187139793341</v>
      </c>
      <c r="Z196" s="14">
        <f t="shared" si="71"/>
        <v>9.7526969174378717</v>
      </c>
      <c r="AJ196">
        <f t="shared" si="76"/>
        <v>0</v>
      </c>
      <c r="AL196">
        <f t="shared" si="75"/>
        <v>85.610524908122898</v>
      </c>
    </row>
    <row r="197" spans="1:38" x14ac:dyDescent="0.25">
      <c r="A197" s="3">
        <f t="shared" si="87"/>
        <v>623</v>
      </c>
      <c r="B197" s="3">
        <f t="shared" si="60"/>
        <v>10.383333333333333</v>
      </c>
      <c r="C197" s="8">
        <f t="shared" si="88"/>
        <v>20</v>
      </c>
      <c r="D197" s="10">
        <f t="shared" si="77"/>
        <v>293.14999999999998</v>
      </c>
      <c r="E197" s="3">
        <f t="shared" si="61"/>
        <v>93.12495566284781</v>
      </c>
      <c r="F197" s="3">
        <f t="shared" si="78"/>
        <v>366.27495566284779</v>
      </c>
      <c r="G197" s="14">
        <f t="shared" si="62"/>
        <v>86.77725700241966</v>
      </c>
      <c r="H197" s="3">
        <f t="shared" si="79"/>
        <v>359.92725700241965</v>
      </c>
      <c r="I197" s="3">
        <f t="shared" si="63"/>
        <v>1.5723891613392638</v>
      </c>
      <c r="J197" s="3">
        <f t="shared" si="80"/>
        <v>11.6</v>
      </c>
      <c r="K197" s="3">
        <f t="shared" si="64"/>
        <v>85.576779151409383</v>
      </c>
      <c r="L197" s="3">
        <f t="shared" si="73"/>
        <v>-23.300118494370416</v>
      </c>
      <c r="M197" s="3">
        <f t="shared" si="74"/>
        <v>-20.631351870219614</v>
      </c>
      <c r="N197" s="20">
        <f t="shared" si="65"/>
        <v>1882154.15995639</v>
      </c>
      <c r="O197" s="21">
        <f t="shared" si="81"/>
        <v>1317507.9119694729</v>
      </c>
      <c r="P197" s="22">
        <f t="shared" si="82"/>
        <v>10.687211223130648</v>
      </c>
      <c r="Q197" s="22">
        <f t="shared" si="66"/>
        <v>12.128785006361534</v>
      </c>
      <c r="R197" s="22">
        <f t="shared" si="67"/>
        <v>12.128785006361534</v>
      </c>
      <c r="S197" s="23">
        <f t="shared" si="83"/>
        <v>5.6674504484271164</v>
      </c>
      <c r="T197" s="24">
        <f t="shared" si="68"/>
        <v>-20.0585118377108</v>
      </c>
      <c r="U197" s="21">
        <f t="shared" si="69"/>
        <v>1718771.5318019299</v>
      </c>
      <c r="V197" s="21">
        <f t="shared" si="84"/>
        <v>1203140.0722613509</v>
      </c>
      <c r="W197" s="22">
        <f t="shared" si="85"/>
        <v>7.9751127709598419</v>
      </c>
      <c r="X197" s="23">
        <f t="shared" si="86"/>
        <v>3.7265526947939622</v>
      </c>
      <c r="Y197" s="24">
        <f t="shared" si="70"/>
        <v>-12.044290004412494</v>
      </c>
      <c r="Z197" s="14">
        <f t="shared" si="71"/>
        <v>9.5425069446960631</v>
      </c>
      <c r="AJ197">
        <f t="shared" si="76"/>
        <v>0</v>
      </c>
      <c r="AL197">
        <f t="shared" si="75"/>
        <v>85.576779151409383</v>
      </c>
    </row>
    <row r="198" spans="1:38" x14ac:dyDescent="0.25">
      <c r="A198" s="3">
        <f t="shared" si="87"/>
        <v>628</v>
      </c>
      <c r="B198" s="3">
        <f t="shared" si="60"/>
        <v>10.466666666666667</v>
      </c>
      <c r="C198" s="8">
        <f t="shared" si="88"/>
        <v>20</v>
      </c>
      <c r="D198" s="10">
        <f t="shared" si="77"/>
        <v>293.14999999999998</v>
      </c>
      <c r="E198" s="3">
        <f t="shared" si="61"/>
        <v>93.250799769835936</v>
      </c>
      <c r="F198" s="3">
        <f t="shared" si="78"/>
        <v>366.40079976983588</v>
      </c>
      <c r="G198" s="14">
        <f t="shared" si="62"/>
        <v>86.892895813923786</v>
      </c>
      <c r="H198" s="3">
        <f t="shared" si="79"/>
        <v>360.04289581392379</v>
      </c>
      <c r="I198" s="3">
        <f t="shared" si="63"/>
        <v>1.5729956040908395</v>
      </c>
      <c r="J198" s="3">
        <f t="shared" si="80"/>
        <v>11.6</v>
      </c>
      <c r="K198" s="3">
        <f t="shared" si="64"/>
        <v>85.543786422577469</v>
      </c>
      <c r="L198" s="3">
        <f t="shared" si="73"/>
        <v>-23.354450629266189</v>
      </c>
      <c r="M198" s="3">
        <f t="shared" si="74"/>
        <v>-20.678725375504207</v>
      </c>
      <c r="N198" s="20">
        <f t="shared" si="65"/>
        <v>1885393.2458105511</v>
      </c>
      <c r="O198" s="21">
        <f t="shared" si="81"/>
        <v>1319775.2720673857</v>
      </c>
      <c r="P198" s="22">
        <f t="shared" si="82"/>
        <v>10.69088711648201</v>
      </c>
      <c r="Q198" s="22">
        <f t="shared" si="66"/>
        <v>12.135738680655939</v>
      </c>
      <c r="R198" s="22">
        <f t="shared" si="67"/>
        <v>12.135738680655939</v>
      </c>
      <c r="S198" s="23">
        <f t="shared" si="83"/>
        <v>5.6706997107792301</v>
      </c>
      <c r="T198" s="24">
        <f t="shared" si="68"/>
        <v>-20.104551190947149</v>
      </c>
      <c r="U198" s="21">
        <f t="shared" si="69"/>
        <v>1721747.9448219719</v>
      </c>
      <c r="V198" s="21">
        <f t="shared" si="84"/>
        <v>1205223.5613753803</v>
      </c>
      <c r="W198" s="22">
        <f t="shared" si="85"/>
        <v>7.9778729754102677</v>
      </c>
      <c r="X198" s="23">
        <f t="shared" si="86"/>
        <v>3.7278424630553433</v>
      </c>
      <c r="Y198" s="24">
        <f t="shared" si="70"/>
        <v>-12.069322990607095</v>
      </c>
      <c r="Z198" s="14">
        <f t="shared" si="71"/>
        <v>9.336736236252829</v>
      </c>
      <c r="AJ198">
        <f t="shared" si="76"/>
        <v>0</v>
      </c>
      <c r="AL198">
        <f t="shared" si="75"/>
        <v>85.543786422577469</v>
      </c>
    </row>
    <row r="199" spans="1:38" x14ac:dyDescent="0.25">
      <c r="A199" s="3">
        <f t="shared" si="87"/>
        <v>633</v>
      </c>
      <c r="B199" s="3">
        <f t="shared" si="60"/>
        <v>10.55</v>
      </c>
      <c r="C199" s="8">
        <f t="shared" si="88"/>
        <v>20</v>
      </c>
      <c r="D199" s="10">
        <f t="shared" si="77"/>
        <v>293.14999999999998</v>
      </c>
      <c r="E199" s="3">
        <f t="shared" si="61"/>
        <v>93.373930226082351</v>
      </c>
      <c r="F199" s="3">
        <f t="shared" si="78"/>
        <v>366.52393022608231</v>
      </c>
      <c r="G199" s="14">
        <f t="shared" si="62"/>
        <v>87.006038438539434</v>
      </c>
      <c r="H199" s="3">
        <f t="shared" si="79"/>
        <v>360.15603843853944</v>
      </c>
      <c r="I199" s="3">
        <f t="shared" si="63"/>
        <v>1.5735889697594907</v>
      </c>
      <c r="J199" s="3">
        <f t="shared" si="80"/>
        <v>11.6</v>
      </c>
      <c r="K199" s="3">
        <f t="shared" si="64"/>
        <v>85.511529748817651</v>
      </c>
      <c r="L199" s="3">
        <f t="shared" si="73"/>
        <v>-23.40766538094725</v>
      </c>
      <c r="M199" s="3">
        <f t="shared" si="74"/>
        <v>-20.725120473322622</v>
      </c>
      <c r="N199" s="20">
        <f t="shared" si="65"/>
        <v>1888562.4853449999</v>
      </c>
      <c r="O199" s="21">
        <f t="shared" si="81"/>
        <v>1321993.7397414998</v>
      </c>
      <c r="P199" s="22">
        <f t="shared" si="82"/>
        <v>10.6944788577438</v>
      </c>
      <c r="Q199" s="22">
        <f t="shared" si="66"/>
        <v>12.142534704545207</v>
      </c>
      <c r="R199" s="22">
        <f t="shared" si="67"/>
        <v>12.142534704545207</v>
      </c>
      <c r="S199" s="23">
        <f t="shared" si="83"/>
        <v>5.6738753073965791</v>
      </c>
      <c r="T199" s="24">
        <f t="shared" si="68"/>
        <v>-20.149623296354154</v>
      </c>
      <c r="U199" s="21">
        <f t="shared" si="69"/>
        <v>1724660.1087974356</v>
      </c>
      <c r="V199" s="21">
        <f t="shared" si="84"/>
        <v>1207262.0761582048</v>
      </c>
      <c r="W199" s="22">
        <f t="shared" si="85"/>
        <v>7.980569905800305</v>
      </c>
      <c r="X199" s="23">
        <f t="shared" si="86"/>
        <v>3.7291026650739609</v>
      </c>
      <c r="Y199" s="24">
        <f t="shared" si="70"/>
        <v>-12.093823991432755</v>
      </c>
      <c r="Z199" s="14">
        <f t="shared" si="71"/>
        <v>9.135296606760873</v>
      </c>
      <c r="AJ199">
        <f t="shared" si="76"/>
        <v>0</v>
      </c>
      <c r="AL199">
        <f t="shared" si="75"/>
        <v>85.511529748817651</v>
      </c>
    </row>
    <row r="200" spans="1:38" x14ac:dyDescent="0.25">
      <c r="A200" s="3">
        <f t="shared" si="87"/>
        <v>638</v>
      </c>
      <c r="B200" s="3">
        <f t="shared" si="60"/>
        <v>10.633333333333333</v>
      </c>
      <c r="C200" s="8">
        <f t="shared" si="88"/>
        <v>20</v>
      </c>
      <c r="D200" s="10">
        <f t="shared" si="77"/>
        <v>293.14999999999998</v>
      </c>
      <c r="E200" s="3">
        <f t="shared" si="61"/>
        <v>93.494404148733096</v>
      </c>
      <c r="F200" s="3">
        <f t="shared" si="78"/>
        <v>366.64440414873309</v>
      </c>
      <c r="G200" s="14">
        <f t="shared" si="62"/>
        <v>87.116737534506228</v>
      </c>
      <c r="H200" s="3">
        <f t="shared" si="79"/>
        <v>360.26673753450621</v>
      </c>
      <c r="I200" s="3">
        <f t="shared" si="63"/>
        <v>1.5741695335927448</v>
      </c>
      <c r="J200" s="3">
        <f t="shared" si="80"/>
        <v>11.6</v>
      </c>
      <c r="K200" s="3">
        <f t="shared" si="64"/>
        <v>85.479992547494049</v>
      </c>
      <c r="L200" s="3">
        <f t="shared" si="73"/>
        <v>-23.459783960786194</v>
      </c>
      <c r="M200" s="3">
        <f t="shared" si="74"/>
        <v>-20.770555919763858</v>
      </c>
      <c r="N200" s="20">
        <f t="shared" si="65"/>
        <v>1891663.3486908711</v>
      </c>
      <c r="O200" s="21">
        <f t="shared" si="81"/>
        <v>1324164.3440836098</v>
      </c>
      <c r="P200" s="22">
        <f t="shared" si="82"/>
        <v>10.697988443410233</v>
      </c>
      <c r="Q200" s="22">
        <f t="shared" si="66"/>
        <v>12.149176749754645</v>
      </c>
      <c r="R200" s="22">
        <f t="shared" si="67"/>
        <v>12.149176749754645</v>
      </c>
      <c r="S200" s="23">
        <f t="shared" si="83"/>
        <v>5.6769789539762616</v>
      </c>
      <c r="T200" s="24">
        <f t="shared" si="68"/>
        <v>-20.193747382429358</v>
      </c>
      <c r="U200" s="21">
        <f t="shared" si="69"/>
        <v>1727509.3790922163</v>
      </c>
      <c r="V200" s="21">
        <f t="shared" si="84"/>
        <v>1209256.5653645513</v>
      </c>
      <c r="W200" s="22">
        <f t="shared" si="85"/>
        <v>7.9832050672486705</v>
      </c>
      <c r="X200" s="23">
        <f t="shared" si="86"/>
        <v>3.7303340041507425</v>
      </c>
      <c r="Y200" s="24">
        <f t="shared" si="70"/>
        <v>-12.117803856395247</v>
      </c>
      <c r="Z200" s="14">
        <f t="shared" si="71"/>
        <v>8.9381014281193902</v>
      </c>
      <c r="AJ200">
        <f t="shared" si="76"/>
        <v>0</v>
      </c>
      <c r="AL200">
        <f t="shared" si="75"/>
        <v>85.479992547494049</v>
      </c>
    </row>
    <row r="201" spans="1:38" x14ac:dyDescent="0.25">
      <c r="A201" s="3">
        <f t="shared" si="87"/>
        <v>643</v>
      </c>
      <c r="B201" s="3">
        <f t="shared" si="60"/>
        <v>10.716666666666667</v>
      </c>
      <c r="C201" s="8">
        <f t="shared" si="88"/>
        <v>20</v>
      </c>
      <c r="D201" s="10">
        <f t="shared" si="77"/>
        <v>293.14999999999998</v>
      </c>
      <c r="E201" s="3">
        <f t="shared" si="61"/>
        <v>93.612277512505315</v>
      </c>
      <c r="F201" s="3">
        <f t="shared" si="78"/>
        <v>366.76227751250531</v>
      </c>
      <c r="G201" s="14">
        <f t="shared" si="62"/>
        <v>87.225044701272765</v>
      </c>
      <c r="H201" s="3">
        <f t="shared" si="79"/>
        <v>360.37504470127271</v>
      </c>
      <c r="I201" s="3">
        <f t="shared" si="63"/>
        <v>1.5747375653327633</v>
      </c>
      <c r="J201" s="3">
        <f t="shared" si="80"/>
        <v>11.6</v>
      </c>
      <c r="K201" s="3">
        <f t="shared" si="64"/>
        <v>85.449158616830005</v>
      </c>
      <c r="L201" s="3">
        <f t="shared" si="73"/>
        <v>-23.510827254076681</v>
      </c>
      <c r="M201" s="3">
        <f t="shared" si="74"/>
        <v>-20.815050174054878</v>
      </c>
      <c r="N201" s="20">
        <f t="shared" si="65"/>
        <v>1894697.2765744629</v>
      </c>
      <c r="O201" s="21">
        <f t="shared" si="81"/>
        <v>1326288.0936021239</v>
      </c>
      <c r="P201" s="22">
        <f t="shared" si="82"/>
        <v>10.701417819273612</v>
      </c>
      <c r="Q201" s="22">
        <f t="shared" si="66"/>
        <v>12.155668397779857</v>
      </c>
      <c r="R201" s="22">
        <f t="shared" si="67"/>
        <v>12.155668397779857</v>
      </c>
      <c r="S201" s="23">
        <f t="shared" si="83"/>
        <v>5.6800123240534974</v>
      </c>
      <c r="T201" s="24">
        <f t="shared" si="68"/>
        <v>-20.236942344077534</v>
      </c>
      <c r="U201" s="21">
        <f t="shared" si="69"/>
        <v>1730297.0838181188</v>
      </c>
      <c r="V201" s="21">
        <f t="shared" si="84"/>
        <v>1211207.958672683</v>
      </c>
      <c r="W201" s="22">
        <f t="shared" si="85"/>
        <v>7.9857799264648435</v>
      </c>
      <c r="X201" s="23">
        <f t="shared" si="86"/>
        <v>3.7315371656390273</v>
      </c>
      <c r="Y201" s="24">
        <f t="shared" si="70"/>
        <v>-12.141273233803943</v>
      </c>
      <c r="Z201" s="14">
        <f t="shared" si="71"/>
        <v>8.7450656108169653</v>
      </c>
      <c r="AJ201">
        <f t="shared" si="76"/>
        <v>0</v>
      </c>
      <c r="AL201">
        <f t="shared" si="75"/>
        <v>85.449158616830005</v>
      </c>
    </row>
    <row r="202" spans="1:38" x14ac:dyDescent="0.25">
      <c r="A202" s="3">
        <f t="shared" si="87"/>
        <v>648</v>
      </c>
      <c r="B202" s="3">
        <f t="shared" si="60"/>
        <v>10.8</v>
      </c>
      <c r="C202" s="8">
        <f t="shared" si="88"/>
        <v>20</v>
      </c>
      <c r="D202" s="10">
        <f t="shared" si="77"/>
        <v>293.14999999999998</v>
      </c>
      <c r="E202" s="3">
        <f t="shared" si="61"/>
        <v>93.727605169977707</v>
      </c>
      <c r="F202" s="3">
        <f t="shared" si="78"/>
        <v>366.8776051699777</v>
      </c>
      <c r="G202" s="14">
        <f t="shared" si="62"/>
        <v>87.331010498576546</v>
      </c>
      <c r="H202" s="3">
        <f t="shared" si="79"/>
        <v>360.48101049857655</v>
      </c>
      <c r="I202" s="3">
        <f t="shared" si="63"/>
        <v>1.5752933293141225</v>
      </c>
      <c r="J202" s="3">
        <f t="shared" si="80"/>
        <v>11.6</v>
      </c>
      <c r="K202" s="3">
        <f t="shared" si="64"/>
        <v>85.419012126831632</v>
      </c>
      <c r="L202" s="3">
        <f t="shared" si="73"/>
        <v>-23.560815821582018</v>
      </c>
      <c r="M202" s="3">
        <f t="shared" si="74"/>
        <v>-20.858621400443422</v>
      </c>
      <c r="N202" s="20">
        <f t="shared" si="65"/>
        <v>1897665.6808394925</v>
      </c>
      <c r="O202" s="21">
        <f t="shared" si="81"/>
        <v>1328365.9765876445</v>
      </c>
      <c r="P202" s="22">
        <f t="shared" si="82"/>
        <v>10.704768881873527</v>
      </c>
      <c r="Q202" s="22">
        <f t="shared" si="66"/>
        <v>12.162013142337432</v>
      </c>
      <c r="R202" s="22">
        <f t="shared" si="67"/>
        <v>12.162013142337432</v>
      </c>
      <c r="S202" s="23">
        <f t="shared" si="83"/>
        <v>5.6829770501467634</v>
      </c>
      <c r="T202" s="24">
        <f t="shared" si="68"/>
        <v>-20.279226746134032</v>
      </c>
      <c r="U202" s="21">
        <f t="shared" si="69"/>
        <v>1733024.5243259526</v>
      </c>
      <c r="V202" s="21">
        <f t="shared" si="84"/>
        <v>1213117.1670281668</v>
      </c>
      <c r="W202" s="22">
        <f t="shared" si="85"/>
        <v>7.9882959128556861</v>
      </c>
      <c r="X202" s="23">
        <f t="shared" si="86"/>
        <v>3.7327128174616573</v>
      </c>
      <c r="Y202" s="24">
        <f t="shared" si="70"/>
        <v>-12.164242573593011</v>
      </c>
      <c r="Z202" s="14">
        <f t="shared" si="71"/>
        <v>8.5561055850791519</v>
      </c>
      <c r="AJ202">
        <f t="shared" si="76"/>
        <v>0</v>
      </c>
      <c r="AL202">
        <f t="shared" si="75"/>
        <v>85.419012126831632</v>
      </c>
    </row>
    <row r="203" spans="1:38" x14ac:dyDescent="0.25">
      <c r="A203" s="3">
        <f t="shared" si="87"/>
        <v>653</v>
      </c>
      <c r="B203" s="3">
        <f t="shared" si="60"/>
        <v>10.883333333333333</v>
      </c>
      <c r="C203" s="8">
        <f t="shared" si="88"/>
        <v>20</v>
      </c>
      <c r="D203" s="10">
        <f t="shared" si="77"/>
        <v>293.14999999999998</v>
      </c>
      <c r="E203" s="3">
        <f t="shared" si="61"/>
        <v>93.840440871632495</v>
      </c>
      <c r="F203" s="3">
        <f t="shared" si="78"/>
        <v>366.99044087163247</v>
      </c>
      <c r="G203" s="14">
        <f t="shared" si="62"/>
        <v>87.434684465274614</v>
      </c>
      <c r="H203" s="3">
        <f t="shared" si="79"/>
        <v>360.58468446527456</v>
      </c>
      <c r="I203" s="3">
        <f t="shared" si="63"/>
        <v>1.5758370845603968</v>
      </c>
      <c r="J203" s="3">
        <f t="shared" si="80"/>
        <v>11.6</v>
      </c>
      <c r="K203" s="3">
        <f t="shared" si="64"/>
        <v>85.38953761044246</v>
      </c>
      <c r="L203" s="3">
        <f t="shared" si="73"/>
        <v>-23.609769901261689</v>
      </c>
      <c r="M203" s="3">
        <f t="shared" si="74"/>
        <v>-20.901287470215347</v>
      </c>
      <c r="N203" s="20">
        <f t="shared" si="65"/>
        <v>1900569.9449629516</v>
      </c>
      <c r="O203" s="21">
        <f t="shared" si="81"/>
        <v>1330398.9614740661</v>
      </c>
      <c r="P203" s="22">
        <f t="shared" si="82"/>
        <v>10.708043479896734</v>
      </c>
      <c r="Q203" s="22">
        <f t="shared" si="66"/>
        <v>12.168214391737179</v>
      </c>
      <c r="R203" s="22">
        <f t="shared" si="67"/>
        <v>12.168214391737179</v>
      </c>
      <c r="S203" s="23">
        <f t="shared" si="83"/>
        <v>5.6858747248662818</v>
      </c>
      <c r="T203" s="24">
        <f t="shared" si="68"/>
        <v>-20.320618826969923</v>
      </c>
      <c r="U203" s="21">
        <f t="shared" si="69"/>
        <v>1735692.9756902123</v>
      </c>
      <c r="V203" s="21">
        <f t="shared" si="84"/>
        <v>1214985.0829831485</v>
      </c>
      <c r="W203" s="22">
        <f t="shared" si="85"/>
        <v>7.9907544195939213</v>
      </c>
      <c r="X203" s="23">
        <f t="shared" si="86"/>
        <v>3.7338616106102505</v>
      </c>
      <c r="Y203" s="24">
        <f t="shared" si="70"/>
        <v>-12.18672213014761</v>
      </c>
      <c r="Z203" s="14">
        <f t="shared" si="71"/>
        <v>8.3711392818478902</v>
      </c>
      <c r="AJ203">
        <f t="shared" si="76"/>
        <v>0</v>
      </c>
      <c r="AL203">
        <f t="shared" si="75"/>
        <v>85.38953761044246</v>
      </c>
    </row>
    <row r="204" spans="1:38" x14ac:dyDescent="0.25">
      <c r="A204" s="3">
        <f t="shared" si="87"/>
        <v>658</v>
      </c>
      <c r="B204" s="3">
        <f t="shared" ref="B204:B267" si="89">A204/60</f>
        <v>10.966666666666667</v>
      </c>
      <c r="C204" s="8">
        <f t="shared" si="88"/>
        <v>20</v>
      </c>
      <c r="D204" s="10">
        <f t="shared" si="77"/>
        <v>293.14999999999998</v>
      </c>
      <c r="E204" s="3">
        <f t="shared" ref="E204:E267" si="90">E203+Z203/$B$31*(A204-A203)</f>
        <v>93.950837285646415</v>
      </c>
      <c r="F204" s="3">
        <f t="shared" si="78"/>
        <v>367.10083728564638</v>
      </c>
      <c r="G204" s="14">
        <f t="shared" ref="G204:G267" si="91">(E203*$D$45+C204*X203)/($D$45+X203)</f>
        <v>87.536115137924355</v>
      </c>
      <c r="H204" s="3">
        <f t="shared" si="79"/>
        <v>360.68611513792433</v>
      </c>
      <c r="I204" s="3">
        <f t="shared" ref="I204:I267" si="92">$B$10*(1+0.00395*(E204-20))</f>
        <v>1.57636908487953</v>
      </c>
      <c r="J204" s="3">
        <f t="shared" si="80"/>
        <v>11.6</v>
      </c>
      <c r="K204" s="3">
        <f t="shared" ref="K204:K267" si="93">J204*J204/I204</f>
        <v>85.360719954923127</v>
      </c>
      <c r="L204" s="3">
        <f t="shared" si="73"/>
        <v>-23.657709410164728</v>
      </c>
      <c r="M204" s="3">
        <f t="shared" si="74"/>
        <v>-20.943065963838098</v>
      </c>
      <c r="N204" s="20">
        <f t="shared" ref="N204:N267" si="94">$B$34*$B$30^3*$B$35*(E204-C204)/($B$24^2)</f>
        <v>1903411.4245645062</v>
      </c>
      <c r="O204" s="21">
        <f t="shared" si="81"/>
        <v>1332387.9971951542</v>
      </c>
      <c r="P204" s="22">
        <f t="shared" si="82"/>
        <v>10.711243415529848</v>
      </c>
      <c r="Q204" s="22">
        <f t="shared" ref="Q204:Q267" si="95">0.15*(O204*$B$39)^(1/3)</f>
        <v>12.174275471179358</v>
      </c>
      <c r="R204" s="22">
        <f t="shared" ref="R204:R267" si="96">IF($B$39&lt;70000,Q204,P204)</f>
        <v>12.174275471179358</v>
      </c>
      <c r="S204" s="23">
        <f t="shared" si="83"/>
        <v>5.6887069019874454</v>
      </c>
      <c r="T204" s="24">
        <f t="shared" ref="T204:T267" si="97">S204*$B$6*$B$5*(-E204+C204)</f>
        <v>-20.361136502170989</v>
      </c>
      <c r="U204" s="21">
        <f t="shared" ref="U204:U267" si="98">$B$34*$B$30^3*$B$35*(G204-C204)/($B$24^2)</f>
        <v>1738303.6871873254</v>
      </c>
      <c r="V204" s="21">
        <f t="shared" si="84"/>
        <v>1216812.5810311278</v>
      </c>
      <c r="W204" s="22">
        <f t="shared" si="85"/>
        <v>7.9931568046502646</v>
      </c>
      <c r="X204" s="23">
        <f t="shared" si="86"/>
        <v>3.7349841796274874</v>
      </c>
      <c r="Y204" s="24">
        <f t="shared" ref="Y204:Y267" si="99">X204*$B$6*$B$5*(-G204+C204)</f>
        <v>-12.208721965132559</v>
      </c>
      <c r="Z204" s="14">
        <f t="shared" ref="Z204:Z267" si="100">K204+L204+M204+T204+Y204</f>
        <v>8.190086113616756</v>
      </c>
      <c r="AJ204">
        <f t="shared" si="76"/>
        <v>0</v>
      </c>
      <c r="AL204">
        <f t="shared" si="75"/>
        <v>85.360719954923127</v>
      </c>
    </row>
    <row r="205" spans="1:38" x14ac:dyDescent="0.25">
      <c r="A205" s="3">
        <f t="shared" si="87"/>
        <v>663</v>
      </c>
      <c r="B205" s="3">
        <f t="shared" si="89"/>
        <v>11.05</v>
      </c>
      <c r="C205" s="8">
        <f t="shared" si="88"/>
        <v>20</v>
      </c>
      <c r="D205" s="10">
        <f t="shared" si="77"/>
        <v>293.14999999999998</v>
      </c>
      <c r="E205" s="3">
        <f t="shared" si="90"/>
        <v>94.05884601742909</v>
      </c>
      <c r="F205" s="3">
        <f t="shared" si="78"/>
        <v>367.2088460174291</v>
      </c>
      <c r="G205" s="14">
        <f t="shared" si="91"/>
        <v>87.635350069113173</v>
      </c>
      <c r="H205" s="3">
        <f t="shared" si="79"/>
        <v>360.78535006911318</v>
      </c>
      <c r="I205" s="3">
        <f t="shared" si="92"/>
        <v>1.5768895789579906</v>
      </c>
      <c r="J205" s="3">
        <f t="shared" si="80"/>
        <v>11.6</v>
      </c>
      <c r="K205" s="3">
        <f t="shared" si="93"/>
        <v>85.332544393449098</v>
      </c>
      <c r="L205" s="3">
        <f t="shared" si="73"/>
        <v>-23.704653946479503</v>
      </c>
      <c r="M205" s="3">
        <f t="shared" si="74"/>
        <v>-20.983974173220666</v>
      </c>
      <c r="N205" s="20">
        <f t="shared" si="94"/>
        <v>1906191.4479093908</v>
      </c>
      <c r="O205" s="21">
        <f t="shared" si="81"/>
        <v>1334334.0135365734</v>
      </c>
      <c r="P205" s="22">
        <f t="shared" si="82"/>
        <v>10.71437044576669</v>
      </c>
      <c r="Q205" s="22">
        <f t="shared" si="95"/>
        <v>12.180199624979556</v>
      </c>
      <c r="R205" s="22">
        <f t="shared" si="96"/>
        <v>12.180199624979556</v>
      </c>
      <c r="S205" s="23">
        <f t="shared" si="83"/>
        <v>5.6914750974904473</v>
      </c>
      <c r="T205" s="24">
        <f t="shared" si="97"/>
        <v>-20.400797368282539</v>
      </c>
      <c r="U205" s="21">
        <f t="shared" si="98"/>
        <v>1740857.8827674387</v>
      </c>
      <c r="V205" s="21">
        <f t="shared" si="84"/>
        <v>1218600.5179372069</v>
      </c>
      <c r="W205" s="22">
        <f t="shared" si="85"/>
        <v>7.9955043917905577</v>
      </c>
      <c r="X205" s="23">
        <f t="shared" si="86"/>
        <v>3.7360811430730423</v>
      </c>
      <c r="Y205" s="24">
        <f t="shared" si="99"/>
        <v>-12.230251950320513</v>
      </c>
      <c r="Z205" s="14">
        <f t="shared" si="100"/>
        <v>8.012866955145876</v>
      </c>
      <c r="AJ205">
        <f t="shared" si="76"/>
        <v>0</v>
      </c>
      <c r="AL205">
        <f t="shared" si="75"/>
        <v>85.332544393449098</v>
      </c>
    </row>
    <row r="206" spans="1:38" x14ac:dyDescent="0.25">
      <c r="A206" s="3">
        <f t="shared" si="87"/>
        <v>668</v>
      </c>
      <c r="B206" s="3">
        <f t="shared" si="89"/>
        <v>11.133333333333333</v>
      </c>
      <c r="C206" s="8">
        <f t="shared" si="88"/>
        <v>20</v>
      </c>
      <c r="D206" s="10">
        <f t="shared" si="77"/>
        <v>293.14999999999998</v>
      </c>
      <c r="E206" s="3">
        <f t="shared" si="90"/>
        <v>94.164517628906992</v>
      </c>
      <c r="F206" s="3">
        <f t="shared" si="78"/>
        <v>367.31451762890697</v>
      </c>
      <c r="G206" s="14">
        <f t="shared" si="91"/>
        <v>87.732435845537111</v>
      </c>
      <c r="H206" s="3">
        <f t="shared" si="79"/>
        <v>360.88243584553709</v>
      </c>
      <c r="I206" s="3">
        <f t="shared" si="92"/>
        <v>1.5773988104537029</v>
      </c>
      <c r="J206" s="3">
        <f t="shared" si="80"/>
        <v>11.6</v>
      </c>
      <c r="K206" s="3">
        <f t="shared" si="93"/>
        <v>85.304996496920694</v>
      </c>
      <c r="L206" s="3">
        <f t="shared" si="73"/>
        <v>-23.750622791728961</v>
      </c>
      <c r="M206" s="3">
        <f t="shared" si="74"/>
        <v>-21.024029104082846</v>
      </c>
      <c r="N206" s="20">
        <f t="shared" si="94"/>
        <v>1908911.3164047571</v>
      </c>
      <c r="O206" s="21">
        <f t="shared" si="81"/>
        <v>1336237.92148333</v>
      </c>
      <c r="P206" s="22">
        <f t="shared" si="82"/>
        <v>10.717426283672262</v>
      </c>
      <c r="Q206" s="22">
        <f t="shared" si="95"/>
        <v>12.185990018724146</v>
      </c>
      <c r="R206" s="22">
        <f t="shared" si="96"/>
        <v>12.185990018724146</v>
      </c>
      <c r="S206" s="23">
        <f t="shared" si="83"/>
        <v>5.6941807905674651</v>
      </c>
      <c r="T206" s="24">
        <f t="shared" si="97"/>
        <v>-20.439618706612457</v>
      </c>
      <c r="U206" s="21">
        <f t="shared" si="98"/>
        <v>1743356.7615197406</v>
      </c>
      <c r="V206" s="21">
        <f t="shared" si="84"/>
        <v>1220349.7330638184</v>
      </c>
      <c r="W206" s="22">
        <f t="shared" si="85"/>
        <v>7.9977984715395287</v>
      </c>
      <c r="X206" s="23">
        <f t="shared" si="86"/>
        <v>3.7371531039739256</v>
      </c>
      <c r="Y206" s="24">
        <f t="shared" si="99"/>
        <v>-12.251321770417407</v>
      </c>
      <c r="Z206" s="14">
        <f t="shared" si="100"/>
        <v>7.8394041240790298</v>
      </c>
      <c r="AJ206">
        <f t="shared" si="76"/>
        <v>0</v>
      </c>
      <c r="AL206">
        <f t="shared" si="75"/>
        <v>85.304996496920694</v>
      </c>
    </row>
    <row r="207" spans="1:38" x14ac:dyDescent="0.25">
      <c r="A207" s="3">
        <f t="shared" si="87"/>
        <v>673</v>
      </c>
      <c r="B207" s="3">
        <f t="shared" si="89"/>
        <v>11.216666666666667</v>
      </c>
      <c r="C207" s="8">
        <f t="shared" si="88"/>
        <v>20</v>
      </c>
      <c r="D207" s="10">
        <f t="shared" si="77"/>
        <v>293.14999999999998</v>
      </c>
      <c r="E207" s="3">
        <f t="shared" si="90"/>
        <v>94.267901657551803</v>
      </c>
      <c r="F207" s="3">
        <f t="shared" si="78"/>
        <v>367.41790165755179</v>
      </c>
      <c r="G207" s="14">
        <f t="shared" si="91"/>
        <v>87.827418105827221</v>
      </c>
      <c r="H207" s="3">
        <f t="shared" si="79"/>
        <v>360.97741810582721</v>
      </c>
      <c r="I207" s="3">
        <f t="shared" si="92"/>
        <v>1.5778970180877421</v>
      </c>
      <c r="J207" s="3">
        <f t="shared" si="80"/>
        <v>11.6</v>
      </c>
      <c r="K207" s="3">
        <f t="shared" si="93"/>
        <v>85.278062165979406</v>
      </c>
      <c r="L207" s="3">
        <f t="shared" si="73"/>
        <v>-23.795634913102546</v>
      </c>
      <c r="M207" s="3">
        <f t="shared" si="74"/>
        <v>-21.063247478425048</v>
      </c>
      <c r="N207" s="20">
        <f t="shared" si="94"/>
        <v>1911572.3050894414</v>
      </c>
      <c r="O207" s="21">
        <f t="shared" si="81"/>
        <v>1338100.6135626088</v>
      </c>
      <c r="P207" s="22">
        <f t="shared" si="82"/>
        <v>10.720412599605002</v>
      </c>
      <c r="Q207" s="22">
        <f t="shared" si="95"/>
        <v>12.191649741358928</v>
      </c>
      <c r="R207" s="22">
        <f t="shared" si="96"/>
        <v>12.191649741358928</v>
      </c>
      <c r="S207" s="23">
        <f t="shared" si="83"/>
        <v>5.6968254245986261</v>
      </c>
      <c r="T207" s="24">
        <f t="shared" si="97"/>
        <v>-20.477617487085649</v>
      </c>
      <c r="U207" s="21">
        <f t="shared" si="98"/>
        <v>1745801.4981312926</v>
      </c>
      <c r="V207" s="21">
        <f t="shared" si="84"/>
        <v>1222061.0486919049</v>
      </c>
      <c r="W207" s="22">
        <f t="shared" si="85"/>
        <v>8.0000403021123709</v>
      </c>
      <c r="X207" s="23">
        <f t="shared" si="86"/>
        <v>3.7382006502597807</v>
      </c>
      <c r="Y207" s="24">
        <f t="shared" si="99"/>
        <v>-12.271940925882433</v>
      </c>
      <c r="Z207" s="14">
        <f t="shared" si="100"/>
        <v>7.6696213614837312</v>
      </c>
      <c r="AJ207">
        <f t="shared" si="76"/>
        <v>0</v>
      </c>
      <c r="AL207">
        <f t="shared" si="75"/>
        <v>85.278062165979406</v>
      </c>
    </row>
    <row r="208" spans="1:38" x14ac:dyDescent="0.25">
      <c r="A208" s="3">
        <f t="shared" si="87"/>
        <v>678</v>
      </c>
      <c r="B208" s="3">
        <f t="shared" si="89"/>
        <v>11.3</v>
      </c>
      <c r="C208" s="8">
        <f t="shared" si="88"/>
        <v>20</v>
      </c>
      <c r="D208" s="10">
        <f t="shared" si="77"/>
        <v>293.14999999999998</v>
      </c>
      <c r="E208" s="3">
        <f t="shared" si="90"/>
        <v>94.369046635152216</v>
      </c>
      <c r="F208" s="3">
        <f t="shared" si="78"/>
        <v>367.51904663515222</v>
      </c>
      <c r="G208" s="14">
        <f t="shared" si="91"/>
        <v>87.920341558124392</v>
      </c>
      <c r="H208" s="3">
        <f t="shared" si="79"/>
        <v>361.07034155812437</v>
      </c>
      <c r="I208" s="3">
        <f t="shared" si="92"/>
        <v>1.5783844357347985</v>
      </c>
      <c r="J208" s="3">
        <f t="shared" si="80"/>
        <v>11.6</v>
      </c>
      <c r="K208" s="3">
        <f t="shared" si="93"/>
        <v>85.251727623224539</v>
      </c>
      <c r="L208" s="3">
        <f t="shared" si="73"/>
        <v>-23.839708965914383</v>
      </c>
      <c r="M208" s="3">
        <f t="shared" si="74"/>
        <v>-21.101645737091395</v>
      </c>
      <c r="N208" s="20">
        <f t="shared" si="94"/>
        <v>1914175.663117131</v>
      </c>
      <c r="O208" s="21">
        <f t="shared" si="81"/>
        <v>1339922.9641819915</v>
      </c>
      <c r="P208" s="22">
        <f t="shared" si="82"/>
        <v>10.723331022399085</v>
      </c>
      <c r="Q208" s="22">
        <f t="shared" si="95"/>
        <v>12.197181807213486</v>
      </c>
      <c r="R208" s="22">
        <f t="shared" si="96"/>
        <v>12.197181807213486</v>
      </c>
      <c r="S208" s="23">
        <f t="shared" si="83"/>
        <v>5.699410408097938</v>
      </c>
      <c r="T208" s="24">
        <f t="shared" si="97"/>
        <v>-20.514810372143042</v>
      </c>
      <c r="U208" s="21">
        <f t="shared" si="98"/>
        <v>1748193.2433393856</v>
      </c>
      <c r="V208" s="21">
        <f t="shared" si="84"/>
        <v>1223735.2703375698</v>
      </c>
      <c r="W208" s="22">
        <f t="shared" si="85"/>
        <v>8.0022311103155985</v>
      </c>
      <c r="X208" s="23">
        <f t="shared" si="86"/>
        <v>3.7392243551838344</v>
      </c>
      <c r="Y208" s="24">
        <f t="shared" si="99"/>
        <v>-12.292118735740704</v>
      </c>
      <c r="Z208" s="14">
        <f t="shared" si="100"/>
        <v>7.5034438123350142</v>
      </c>
      <c r="AJ208">
        <f t="shared" si="76"/>
        <v>0</v>
      </c>
      <c r="AL208">
        <f t="shared" si="75"/>
        <v>85.251727623224539</v>
      </c>
    </row>
    <row r="209" spans="1:38" x14ac:dyDescent="0.25">
      <c r="A209" s="3">
        <f t="shared" si="87"/>
        <v>683</v>
      </c>
      <c r="B209" s="3">
        <f t="shared" si="89"/>
        <v>11.383333333333333</v>
      </c>
      <c r="C209" s="8">
        <f t="shared" si="88"/>
        <v>20</v>
      </c>
      <c r="D209" s="10">
        <f t="shared" si="77"/>
        <v>293.14999999999998</v>
      </c>
      <c r="E209" s="3">
        <f t="shared" si="90"/>
        <v>94.468000106328233</v>
      </c>
      <c r="F209" s="3">
        <f t="shared" si="78"/>
        <v>367.61800010632822</v>
      </c>
      <c r="G209" s="14">
        <f t="shared" si="91"/>
        <v>88.011249997402047</v>
      </c>
      <c r="H209" s="3">
        <f t="shared" si="79"/>
        <v>361.16124999740202</v>
      </c>
      <c r="I209" s="3">
        <f t="shared" si="92"/>
        <v>1.5788612925123959</v>
      </c>
      <c r="J209" s="3">
        <f t="shared" si="80"/>
        <v>11.6</v>
      </c>
      <c r="K209" s="3">
        <f t="shared" si="93"/>
        <v>85.225979405625054</v>
      </c>
      <c r="L209" s="3">
        <f t="shared" si="73"/>
        <v>-23.88286329617922</v>
      </c>
      <c r="M209" s="3">
        <f t="shared" si="74"/>
        <v>-21.139240042418859</v>
      </c>
      <c r="N209" s="20">
        <f t="shared" si="94"/>
        <v>1916722.6142329001</v>
      </c>
      <c r="O209" s="21">
        <f t="shared" si="81"/>
        <v>1341705.8299630301</v>
      </c>
      <c r="P209" s="22">
        <f t="shared" si="82"/>
        <v>10.726183140508317</v>
      </c>
      <c r="Q209" s="22">
        <f t="shared" si="95"/>
        <v>12.202589157963816</v>
      </c>
      <c r="R209" s="22">
        <f t="shared" si="96"/>
        <v>12.202589157963816</v>
      </c>
      <c r="S209" s="23">
        <f t="shared" si="83"/>
        <v>5.7019371156303649</v>
      </c>
      <c r="T209" s="24">
        <f t="shared" si="97"/>
        <v>-20.551213720679083</v>
      </c>
      <c r="U209" s="21">
        <f t="shared" si="98"/>
        <v>1750533.1243774062</v>
      </c>
      <c r="V209" s="21">
        <f t="shared" si="84"/>
        <v>1225373.1870641843</v>
      </c>
      <c r="W209" s="22">
        <f t="shared" si="85"/>
        <v>8.0043720924183042</v>
      </c>
      <c r="X209" s="23">
        <f t="shared" si="86"/>
        <v>3.7402247777300079</v>
      </c>
      <c r="Y209" s="24">
        <f t="shared" si="99"/>
        <v>-12.311864340386176</v>
      </c>
      <c r="Z209" s="14">
        <f t="shared" si="100"/>
        <v>7.3407980059617088</v>
      </c>
      <c r="AJ209">
        <f t="shared" si="76"/>
        <v>0</v>
      </c>
      <c r="AL209">
        <f t="shared" si="75"/>
        <v>85.225979405625054</v>
      </c>
    </row>
    <row r="210" spans="1:38" x14ac:dyDescent="0.25">
      <c r="A210" s="3">
        <f t="shared" si="87"/>
        <v>688</v>
      </c>
      <c r="B210" s="3">
        <f t="shared" si="89"/>
        <v>11.466666666666667</v>
      </c>
      <c r="C210" s="8">
        <f t="shared" si="88"/>
        <v>20</v>
      </c>
      <c r="D210" s="10">
        <f t="shared" si="77"/>
        <v>293.14999999999998</v>
      </c>
      <c r="E210" s="3">
        <f t="shared" si="90"/>
        <v>94.564808646787711</v>
      </c>
      <c r="F210" s="3">
        <f t="shared" si="78"/>
        <v>367.71480864678767</v>
      </c>
      <c r="G210" s="14">
        <f t="shared" si="91"/>
        <v>88.100186322537539</v>
      </c>
      <c r="H210" s="3">
        <f t="shared" si="79"/>
        <v>361.2501863225375</v>
      </c>
      <c r="I210" s="3">
        <f t="shared" si="92"/>
        <v>1.5793278128688701</v>
      </c>
      <c r="J210" s="3">
        <f t="shared" si="80"/>
        <v>11.6</v>
      </c>
      <c r="K210" s="3">
        <f t="shared" si="93"/>
        <v>85.200804357120745</v>
      </c>
      <c r="L210" s="3">
        <f t="shared" si="73"/>
        <v>-23.925115943297424</v>
      </c>
      <c r="M210" s="3">
        <f t="shared" si="74"/>
        <v>-21.176046280965327</v>
      </c>
      <c r="N210" s="20">
        <f t="shared" si="94"/>
        <v>1919214.3572431142</v>
      </c>
      <c r="O210" s="21">
        <f t="shared" si="81"/>
        <v>1343450.0500701799</v>
      </c>
      <c r="P210" s="22">
        <f t="shared" si="82"/>
        <v>10.728970503113107</v>
      </c>
      <c r="Q210" s="22">
        <f t="shared" si="95"/>
        <v>12.207874664535176</v>
      </c>
      <c r="R210" s="22">
        <f t="shared" si="96"/>
        <v>12.207874664535176</v>
      </c>
      <c r="S210" s="23">
        <f t="shared" si="83"/>
        <v>5.7044068887009818</v>
      </c>
      <c r="T210" s="24">
        <f t="shared" si="97"/>
        <v>-20.586843592011267</v>
      </c>
      <c r="U210" s="21">
        <f t="shared" si="98"/>
        <v>1752822.2454142349</v>
      </c>
      <c r="V210" s="21">
        <f t="shared" si="84"/>
        <v>1226975.5717899643</v>
      </c>
      <c r="W210" s="22">
        <f t="shared" si="85"/>
        <v>8.0064644149950919</v>
      </c>
      <c r="X210" s="23">
        <f t="shared" si="86"/>
        <v>3.7412024630067977</v>
      </c>
      <c r="Y210" s="24">
        <f t="shared" si="99"/>
        <v>-12.331186704373204</v>
      </c>
      <c r="Z210" s="14">
        <f t="shared" si="100"/>
        <v>7.1816118364735235</v>
      </c>
      <c r="AJ210">
        <f t="shared" si="76"/>
        <v>0</v>
      </c>
      <c r="AL210">
        <f t="shared" si="75"/>
        <v>85.200804357120745</v>
      </c>
    </row>
    <row r="211" spans="1:38" x14ac:dyDescent="0.25">
      <c r="A211" s="3">
        <f t="shared" si="87"/>
        <v>693</v>
      </c>
      <c r="B211" s="3">
        <f t="shared" si="89"/>
        <v>11.55</v>
      </c>
      <c r="C211" s="8">
        <f t="shared" si="88"/>
        <v>20</v>
      </c>
      <c r="D211" s="10">
        <f t="shared" si="77"/>
        <v>293.14999999999998</v>
      </c>
      <c r="E211" s="3">
        <f t="shared" si="90"/>
        <v>94.659517881324732</v>
      </c>
      <c r="F211" s="3">
        <f t="shared" si="78"/>
        <v>367.80951788132472</v>
      </c>
      <c r="G211" s="14">
        <f t="shared" si="91"/>
        <v>88.187192553132107</v>
      </c>
      <c r="H211" s="3">
        <f t="shared" si="79"/>
        <v>361.33719255313207</v>
      </c>
      <c r="I211" s="3">
        <f t="shared" si="92"/>
        <v>1.5797842166701039</v>
      </c>
      <c r="J211" s="3">
        <f t="shared" si="80"/>
        <v>11.6</v>
      </c>
      <c r="K211" s="3">
        <f t="shared" si="93"/>
        <v>85.176189621407829</v>
      </c>
      <c r="L211" s="3">
        <f t="shared" si="73"/>
        <v>-23.96648464284052</v>
      </c>
      <c r="M211" s="3">
        <f t="shared" si="74"/>
        <v>-21.21208006631003</v>
      </c>
      <c r="N211" s="20">
        <f t="shared" si="94"/>
        <v>1921652.0664786866</v>
      </c>
      <c r="O211" s="21">
        <f t="shared" si="81"/>
        <v>1345156.4465350807</v>
      </c>
      <c r="P211" s="22">
        <f t="shared" si="82"/>
        <v>10.731694621192059</v>
      </c>
      <c r="Q211" s="22">
        <f t="shared" si="95"/>
        <v>12.213041128947861</v>
      </c>
      <c r="R211" s="22">
        <f t="shared" si="96"/>
        <v>12.213041128947861</v>
      </c>
      <c r="S211" s="23">
        <f t="shared" si="83"/>
        <v>5.7068210366174545</v>
      </c>
      <c r="T211" s="24">
        <f t="shared" si="97"/>
        <v>-20.62171574987687</v>
      </c>
      <c r="U211" s="21">
        <f t="shared" si="98"/>
        <v>1755061.6879871744</v>
      </c>
      <c r="V211" s="21">
        <f t="shared" si="84"/>
        <v>1228543.1815910221</v>
      </c>
      <c r="W211" s="22">
        <f t="shared" si="85"/>
        <v>8.008509215741725</v>
      </c>
      <c r="X211" s="23">
        <f t="shared" si="86"/>
        <v>3.7421579426284062</v>
      </c>
      <c r="Y211" s="24">
        <f t="shared" si="99"/>
        <v>-12.350094619194614</v>
      </c>
      <c r="Z211" s="14">
        <f t="shared" si="100"/>
        <v>7.0258145431857955</v>
      </c>
      <c r="AJ211">
        <f t="shared" si="76"/>
        <v>0</v>
      </c>
      <c r="AL211">
        <f t="shared" si="75"/>
        <v>85.176189621407829</v>
      </c>
    </row>
    <row r="212" spans="1:38" x14ac:dyDescent="0.25">
      <c r="A212" s="3">
        <f t="shared" si="87"/>
        <v>698</v>
      </c>
      <c r="B212" s="3">
        <f t="shared" si="89"/>
        <v>11.633333333333333</v>
      </c>
      <c r="C212" s="8">
        <f t="shared" si="88"/>
        <v>20</v>
      </c>
      <c r="D212" s="10">
        <f t="shared" si="77"/>
        <v>293.14999999999998</v>
      </c>
      <c r="E212" s="3">
        <f t="shared" si="90"/>
        <v>94.752172501559812</v>
      </c>
      <c r="F212" s="3">
        <f t="shared" si="78"/>
        <v>367.90217250155979</v>
      </c>
      <c r="G212" s="14">
        <f t="shared" si="91"/>
        <v>88.272309846080645</v>
      </c>
      <c r="H212" s="3">
        <f t="shared" si="79"/>
        <v>361.42230984608062</v>
      </c>
      <c r="I212" s="3">
        <f t="shared" si="92"/>
        <v>1.5802307192850167</v>
      </c>
      <c r="J212" s="3">
        <f t="shared" si="80"/>
        <v>11.6</v>
      </c>
      <c r="K212" s="3">
        <f t="shared" si="93"/>
        <v>85.152122634903819</v>
      </c>
      <c r="L212" s="3">
        <f t="shared" si="73"/>
        <v>-24.006986829429525</v>
      </c>
      <c r="M212" s="3">
        <f t="shared" si="74"/>
        <v>-21.247356741919962</v>
      </c>
      <c r="N212" s="20">
        <f t="shared" si="94"/>
        <v>1924036.8922516918</v>
      </c>
      <c r="O212" s="21">
        <f t="shared" si="81"/>
        <v>1346825.8245761842</v>
      </c>
      <c r="P212" s="22">
        <f t="shared" si="82"/>
        <v>10.73435696855946</v>
      </c>
      <c r="Q212" s="22">
        <f t="shared" si="95"/>
        <v>12.218091286107503</v>
      </c>
      <c r="R212" s="22">
        <f t="shared" si="96"/>
        <v>12.218091286107503</v>
      </c>
      <c r="S212" s="23">
        <f t="shared" si="83"/>
        <v>5.7091808373265973</v>
      </c>
      <c r="T212" s="24">
        <f t="shared" si="97"/>
        <v>-20.655845666450773</v>
      </c>
      <c r="U212" s="21">
        <f t="shared" si="98"/>
        <v>1757252.5114284351</v>
      </c>
      <c r="V212" s="21">
        <f t="shared" si="84"/>
        <v>1230076.7579999045</v>
      </c>
      <c r="W212" s="22">
        <f t="shared" si="85"/>
        <v>8.0105076042646193</v>
      </c>
      <c r="X212" s="23">
        <f t="shared" si="86"/>
        <v>3.7430917350836492</v>
      </c>
      <c r="Y212" s="24">
        <f t="shared" si="99"/>
        <v>-12.368596706044832</v>
      </c>
      <c r="Z212" s="14">
        <f t="shared" si="100"/>
        <v>6.8733366910587339</v>
      </c>
      <c r="AJ212">
        <f t="shared" si="76"/>
        <v>0</v>
      </c>
      <c r="AL212">
        <f t="shared" si="75"/>
        <v>85.152122634903819</v>
      </c>
    </row>
    <row r="213" spans="1:38" x14ac:dyDescent="0.25">
      <c r="A213" s="3">
        <f t="shared" si="87"/>
        <v>703</v>
      </c>
      <c r="B213" s="3">
        <f t="shared" si="89"/>
        <v>11.716666666666667</v>
      </c>
      <c r="C213" s="8">
        <f t="shared" si="88"/>
        <v>20</v>
      </c>
      <c r="D213" s="10">
        <f t="shared" si="77"/>
        <v>293.14999999999998</v>
      </c>
      <c r="E213" s="3">
        <f t="shared" si="90"/>
        <v>94.842816283422167</v>
      </c>
      <c r="F213" s="3">
        <f t="shared" si="78"/>
        <v>367.99281628342214</v>
      </c>
      <c r="G213" s="14">
        <f t="shared" si="91"/>
        <v>88.355578511891508</v>
      </c>
      <c r="H213" s="3">
        <f t="shared" si="79"/>
        <v>361.50557851189149</v>
      </c>
      <c r="I213" s="3">
        <f t="shared" si="92"/>
        <v>1.5806675316698116</v>
      </c>
      <c r="J213" s="3">
        <f t="shared" si="80"/>
        <v>11.6</v>
      </c>
      <c r="K213" s="3">
        <f t="shared" si="93"/>
        <v>85.128591119886735</v>
      </c>
      <c r="L213" s="3">
        <f t="shared" si="73"/>
        <v>-24.046639639698554</v>
      </c>
      <c r="M213" s="3">
        <f t="shared" si="74"/>
        <v>-21.281891384076147</v>
      </c>
      <c r="N213" s="20">
        <f t="shared" si="94"/>
        <v>1926369.9613053405</v>
      </c>
      <c r="O213" s="21">
        <f t="shared" si="81"/>
        <v>1348458.9729137383</v>
      </c>
      <c r="P213" s="22">
        <f t="shared" si="82"/>
        <v>10.736958982870055</v>
      </c>
      <c r="Q213" s="22">
        <f t="shared" si="95"/>
        <v>12.223027805542214</v>
      </c>
      <c r="R213" s="22">
        <f t="shared" si="96"/>
        <v>12.223027805542214</v>
      </c>
      <c r="S213" s="23">
        <f t="shared" si="83"/>
        <v>5.7114875382260886</v>
      </c>
      <c r="T213" s="24">
        <f t="shared" si="97"/>
        <v>-20.689248526379899</v>
      </c>
      <c r="U213" s="21">
        <f t="shared" si="98"/>
        <v>1759395.7532851896</v>
      </c>
      <c r="V213" s="21">
        <f t="shared" si="84"/>
        <v>1231577.0272996326</v>
      </c>
      <c r="W213" s="22">
        <f t="shared" si="85"/>
        <v>8.0124606628451982</v>
      </c>
      <c r="X213" s="23">
        <f t="shared" si="86"/>
        <v>3.7440043460931203</v>
      </c>
      <c r="Y213" s="24">
        <f t="shared" si="99"/>
        <v>-12.386701418566396</v>
      </c>
      <c r="Z213" s="14">
        <f t="shared" si="100"/>
        <v>6.7241101511657391</v>
      </c>
      <c r="AJ213">
        <f t="shared" si="76"/>
        <v>0</v>
      </c>
      <c r="AL213">
        <f t="shared" si="75"/>
        <v>85.128591119886735</v>
      </c>
    </row>
    <row r="214" spans="1:38" x14ac:dyDescent="0.25">
      <c r="A214" s="3">
        <f t="shared" si="87"/>
        <v>708</v>
      </c>
      <c r="B214" s="3">
        <f t="shared" si="89"/>
        <v>11.8</v>
      </c>
      <c r="C214" s="8">
        <f t="shared" si="88"/>
        <v>20</v>
      </c>
      <c r="D214" s="10">
        <f t="shared" si="77"/>
        <v>293.14999999999998</v>
      </c>
      <c r="E214" s="3">
        <f t="shared" si="90"/>
        <v>94.931492104374399</v>
      </c>
      <c r="F214" s="3">
        <f t="shared" si="78"/>
        <v>368.08149210437438</v>
      </c>
      <c r="G214" s="14">
        <f t="shared" si="91"/>
        <v>88.437038030757776</v>
      </c>
      <c r="H214" s="3">
        <f t="shared" si="79"/>
        <v>361.58703803075775</v>
      </c>
      <c r="I214" s="3">
        <f t="shared" si="92"/>
        <v>1.58109486045098</v>
      </c>
      <c r="J214" s="3">
        <f t="shared" si="80"/>
        <v>11.6</v>
      </c>
      <c r="K214" s="3">
        <f t="shared" si="93"/>
        <v>85.105583077804127</v>
      </c>
      <c r="L214" s="3">
        <f t="shared" si="73"/>
        <v>-24.085459915336312</v>
      </c>
      <c r="M214" s="3">
        <f t="shared" si="74"/>
        <v>-21.315698804854204</v>
      </c>
      <c r="N214" s="20">
        <f t="shared" si="94"/>
        <v>1928652.3772573213</v>
      </c>
      <c r="O214" s="21">
        <f t="shared" si="81"/>
        <v>1350056.6640801248</v>
      </c>
      <c r="P214" s="22">
        <f t="shared" si="82"/>
        <v>10.739502066592271</v>
      </c>
      <c r="Q214" s="22">
        <f t="shared" si="95"/>
        <v>12.227853293088474</v>
      </c>
      <c r="R214" s="22">
        <f t="shared" si="96"/>
        <v>12.227853293088474</v>
      </c>
      <c r="S214" s="23">
        <f t="shared" si="83"/>
        <v>5.7137423569522507</v>
      </c>
      <c r="T214" s="24">
        <f t="shared" si="97"/>
        <v>-20.721939230829623</v>
      </c>
      <c r="U214" s="21">
        <f t="shared" si="98"/>
        <v>1761492.4297332289</v>
      </c>
      <c r="V214" s="21">
        <f t="shared" si="84"/>
        <v>1233044.7008132602</v>
      </c>
      <c r="W214" s="22">
        <f t="shared" si="85"/>
        <v>8.0143694471799947</v>
      </c>
      <c r="X214" s="23">
        <f t="shared" si="86"/>
        <v>3.7448962689550158</v>
      </c>
      <c r="Y214" s="24">
        <f t="shared" si="99"/>
        <v>-12.404417045578318</v>
      </c>
      <c r="Z214" s="14">
        <f t="shared" si="100"/>
        <v>6.5780680812056627</v>
      </c>
      <c r="AJ214">
        <f t="shared" si="76"/>
        <v>0</v>
      </c>
      <c r="AL214">
        <f t="shared" si="75"/>
        <v>85.105583077804127</v>
      </c>
    </row>
    <row r="215" spans="1:38" x14ac:dyDescent="0.25">
      <c r="A215" s="3">
        <f t="shared" si="87"/>
        <v>713</v>
      </c>
      <c r="B215" s="3">
        <f t="shared" si="89"/>
        <v>11.883333333333333</v>
      </c>
      <c r="C215" s="8">
        <f t="shared" si="88"/>
        <v>20</v>
      </c>
      <c r="D215" s="10">
        <f t="shared" si="77"/>
        <v>293.14999999999998</v>
      </c>
      <c r="E215" s="3">
        <f t="shared" si="90"/>
        <v>95.018241960380166</v>
      </c>
      <c r="F215" s="3">
        <f t="shared" si="78"/>
        <v>368.16824196038016</v>
      </c>
      <c r="G215" s="14">
        <f t="shared" si="91"/>
        <v>88.516727068380789</v>
      </c>
      <c r="H215" s="3">
        <f t="shared" si="79"/>
        <v>361.66672706838074</v>
      </c>
      <c r="I215" s="3">
        <f t="shared" si="92"/>
        <v>1.5815129080070722</v>
      </c>
      <c r="J215" s="3">
        <f t="shared" si="80"/>
        <v>11.6</v>
      </c>
      <c r="K215" s="3">
        <f t="shared" si="93"/>
        <v>85.083086782746818</v>
      </c>
      <c r="L215" s="3">
        <f t="shared" si="73"/>
        <v>-24.123464206198456</v>
      </c>
      <c r="M215" s="3">
        <f t="shared" si="74"/>
        <v>-21.348793555153243</v>
      </c>
      <c r="N215" s="20">
        <f t="shared" si="94"/>
        <v>1930885.2210365324</v>
      </c>
      <c r="O215" s="21">
        <f t="shared" si="81"/>
        <v>1351619.6547255726</v>
      </c>
      <c r="P215" s="22">
        <f t="shared" si="82"/>
        <v>10.741987587951183</v>
      </c>
      <c r="Q215" s="22">
        <f t="shared" si="95"/>
        <v>12.232570292527333</v>
      </c>
      <c r="R215" s="22">
        <f t="shared" si="96"/>
        <v>12.232570292527333</v>
      </c>
      <c r="S215" s="23">
        <f t="shared" si="83"/>
        <v>5.7159464821445898</v>
      </c>
      <c r="T215" s="24">
        <f t="shared" si="97"/>
        <v>-20.753932401537163</v>
      </c>
      <c r="U215" s="21">
        <f t="shared" si="98"/>
        <v>1763543.5359842412</v>
      </c>
      <c r="V215" s="21">
        <f t="shared" si="84"/>
        <v>1234480.4751889687</v>
      </c>
      <c r="W215" s="22">
        <f t="shared" si="85"/>
        <v>8.0162349870975884</v>
      </c>
      <c r="X215" s="23">
        <f t="shared" si="86"/>
        <v>3.7457679848801462</v>
      </c>
      <c r="Y215" s="24">
        <f t="shared" si="99"/>
        <v>-12.421751713785165</v>
      </c>
      <c r="Z215" s="14">
        <f t="shared" si="100"/>
        <v>6.4351449060727912</v>
      </c>
      <c r="AJ215">
        <f t="shared" si="76"/>
        <v>0</v>
      </c>
      <c r="AL215">
        <f t="shared" si="75"/>
        <v>85.083086782746818</v>
      </c>
    </row>
    <row r="216" spans="1:38" x14ac:dyDescent="0.25">
      <c r="A216" s="3">
        <f t="shared" si="87"/>
        <v>718</v>
      </c>
      <c r="B216" s="3">
        <f t="shared" si="89"/>
        <v>11.966666666666667</v>
      </c>
      <c r="C216" s="8">
        <f t="shared" si="88"/>
        <v>20</v>
      </c>
      <c r="D216" s="10">
        <f t="shared" si="77"/>
        <v>293.14999999999998</v>
      </c>
      <c r="E216" s="3">
        <f t="shared" si="90"/>
        <v>95.103106982615657</v>
      </c>
      <c r="F216" s="3">
        <f t="shared" si="78"/>
        <v>368.25310698261563</v>
      </c>
      <c r="G216" s="14">
        <f t="shared" si="91"/>
        <v>88.594683491547215</v>
      </c>
      <c r="H216" s="3">
        <f t="shared" si="79"/>
        <v>361.74468349154722</v>
      </c>
      <c r="I216" s="3">
        <f t="shared" si="92"/>
        <v>1.5819218725492248</v>
      </c>
      <c r="J216" s="3">
        <f t="shared" si="80"/>
        <v>11.6</v>
      </c>
      <c r="K216" s="3">
        <f t="shared" si="93"/>
        <v>85.061090775083699</v>
      </c>
      <c r="L216" s="3">
        <f t="shared" si="73"/>
        <v>-24.160668773484648</v>
      </c>
      <c r="M216" s="3">
        <f t="shared" si="74"/>
        <v>-21.381189927768354</v>
      </c>
      <c r="N216" s="20">
        <f t="shared" si="94"/>
        <v>1933069.5513132135</v>
      </c>
      <c r="O216" s="21">
        <f t="shared" si="81"/>
        <v>1353148.6859192494</v>
      </c>
      <c r="P216" s="22">
        <f t="shared" si="82"/>
        <v>10.744416881842293</v>
      </c>
      <c r="Q216" s="22">
        <f t="shared" si="95"/>
        <v>12.237181287173023</v>
      </c>
      <c r="R216" s="22">
        <f t="shared" si="96"/>
        <v>12.237181287173023</v>
      </c>
      <c r="S216" s="23">
        <f t="shared" si="83"/>
        <v>5.7181010741881222</v>
      </c>
      <c r="T216" s="24">
        <f t="shared" si="97"/>
        <v>-20.785242384868546</v>
      </c>
      <c r="U216" s="21">
        <f t="shared" si="98"/>
        <v>1765550.0466867504</v>
      </c>
      <c r="V216" s="21">
        <f t="shared" si="84"/>
        <v>1235885.0326807252</v>
      </c>
      <c r="W216" s="22">
        <f t="shared" si="85"/>
        <v>8.0180582872530888</v>
      </c>
      <c r="X216" s="23">
        <f t="shared" si="86"/>
        <v>3.7466199633164434</v>
      </c>
      <c r="Y216" s="24">
        <f t="shared" si="99"/>
        <v>-12.438713390465297</v>
      </c>
      <c r="Z216" s="14">
        <f t="shared" si="100"/>
        <v>6.2952762984968569</v>
      </c>
      <c r="AJ216">
        <f t="shared" si="76"/>
        <v>0</v>
      </c>
      <c r="AL216">
        <f t="shared" si="75"/>
        <v>85.061090775083699</v>
      </c>
    </row>
    <row r="217" spans="1:38" x14ac:dyDescent="0.25">
      <c r="A217" s="3">
        <f t="shared" si="87"/>
        <v>723</v>
      </c>
      <c r="B217" s="3">
        <f t="shared" si="89"/>
        <v>12.05</v>
      </c>
      <c r="C217" s="8">
        <f t="shared" si="88"/>
        <v>20</v>
      </c>
      <c r="D217" s="10">
        <f t="shared" si="77"/>
        <v>293.14999999999998</v>
      </c>
      <c r="E217" s="3">
        <f t="shared" si="90"/>
        <v>95.186127453925693</v>
      </c>
      <c r="F217" s="3">
        <f t="shared" si="78"/>
        <v>368.33612745392566</v>
      </c>
      <c r="G217" s="14">
        <f t="shared" si="91"/>
        <v>88.670944383461162</v>
      </c>
      <c r="H217" s="3">
        <f t="shared" si="79"/>
        <v>361.82094438346115</v>
      </c>
      <c r="I217" s="3">
        <f t="shared" si="92"/>
        <v>1.5823219482004678</v>
      </c>
      <c r="J217" s="3">
        <f t="shared" si="80"/>
        <v>11.6</v>
      </c>
      <c r="K217" s="3">
        <f t="shared" si="93"/>
        <v>85.039583855252388</v>
      </c>
      <c r="L217" s="3">
        <f t="shared" si="73"/>
        <v>-24.197089592973576</v>
      </c>
      <c r="M217" s="3">
        <f t="shared" si="74"/>
        <v>-21.412901960501109</v>
      </c>
      <c r="N217" s="20">
        <f t="shared" si="94"/>
        <v>1935206.4049225091</v>
      </c>
      <c r="O217" s="21">
        <f t="shared" si="81"/>
        <v>1354644.4834457564</v>
      </c>
      <c r="P217" s="22">
        <f t="shared" si="82"/>
        <v>10.746791250717221</v>
      </c>
      <c r="Q217" s="22">
        <f t="shared" si="95"/>
        <v>12.241688701415425</v>
      </c>
      <c r="R217" s="22">
        <f t="shared" si="96"/>
        <v>12.241688701415425</v>
      </c>
      <c r="S217" s="23">
        <f t="shared" si="83"/>
        <v>5.7202072659341168</v>
      </c>
      <c r="T217" s="24">
        <f t="shared" si="97"/>
        <v>-20.815883255874684</v>
      </c>
      <c r="U217" s="21">
        <f t="shared" si="98"/>
        <v>1767512.9163207451</v>
      </c>
      <c r="V217" s="21">
        <f t="shared" si="84"/>
        <v>1237259.0414245215</v>
      </c>
      <c r="W217" s="22">
        <f t="shared" si="85"/>
        <v>8.0198403278011057</v>
      </c>
      <c r="X217" s="23">
        <f t="shared" si="86"/>
        <v>3.7474526622634259</v>
      </c>
      <c r="Y217" s="24">
        <f t="shared" si="99"/>
        <v>-12.455309886137346</v>
      </c>
      <c r="Z217" s="14">
        <f t="shared" si="100"/>
        <v>6.158399159765672</v>
      </c>
      <c r="AJ217">
        <f t="shared" si="76"/>
        <v>0</v>
      </c>
      <c r="AL217">
        <f t="shared" si="75"/>
        <v>85.039583855252388</v>
      </c>
    </row>
    <row r="218" spans="1:38" x14ac:dyDescent="0.25">
      <c r="A218" s="3">
        <f t="shared" si="87"/>
        <v>728</v>
      </c>
      <c r="B218" s="3">
        <f t="shared" si="89"/>
        <v>12.133333333333333</v>
      </c>
      <c r="C218" s="8">
        <f t="shared" si="88"/>
        <v>20</v>
      </c>
      <c r="D218" s="10">
        <f t="shared" si="77"/>
        <v>293.14999999999998</v>
      </c>
      <c r="E218" s="3">
        <f t="shared" si="90"/>
        <v>95.267342825025622</v>
      </c>
      <c r="F218" s="3">
        <f t="shared" si="78"/>
        <v>368.41734282502557</v>
      </c>
      <c r="G218" s="14">
        <f t="shared" si="91"/>
        <v>88.745546058832659</v>
      </c>
      <c r="H218" s="3">
        <f t="shared" si="79"/>
        <v>361.89554605883262</v>
      </c>
      <c r="I218" s="3">
        <f t="shared" si="92"/>
        <v>1.5827133250737986</v>
      </c>
      <c r="J218" s="3">
        <f t="shared" si="80"/>
        <v>11.6</v>
      </c>
      <c r="K218" s="3">
        <f t="shared" si="93"/>
        <v>85.018555077702246</v>
      </c>
      <c r="L218" s="3">
        <f t="shared" si="73"/>
        <v>-24.232742358310045</v>
      </c>
      <c r="M218" s="3">
        <f t="shared" si="74"/>
        <v>-21.443943439303958</v>
      </c>
      <c r="N218" s="20">
        <f t="shared" si="94"/>
        <v>1937296.797281486</v>
      </c>
      <c r="O218" s="21">
        <f t="shared" si="81"/>
        <v>1356107.75809704</v>
      </c>
      <c r="P218" s="22">
        <f t="shared" si="82"/>
        <v>10.749111965442349</v>
      </c>
      <c r="Q218" s="22">
        <f t="shared" si="95"/>
        <v>12.246094902218017</v>
      </c>
      <c r="R218" s="22">
        <f t="shared" si="96"/>
        <v>12.246094902218017</v>
      </c>
      <c r="S218" s="23">
        <f t="shared" si="83"/>
        <v>5.7222661634000556</v>
      </c>
      <c r="T218" s="24">
        <f t="shared" si="97"/>
        <v>-20.845868822343121</v>
      </c>
      <c r="U218" s="21">
        <f t="shared" si="98"/>
        <v>1769433.0795860407</v>
      </c>
      <c r="V218" s="21">
        <f t="shared" si="84"/>
        <v>1238603.1557102285</v>
      </c>
      <c r="W218" s="22">
        <f t="shared" si="85"/>
        <v>8.0215820650480136</v>
      </c>
      <c r="X218" s="23">
        <f t="shared" si="86"/>
        <v>3.7482665285769809</v>
      </c>
      <c r="Y218" s="24">
        <f t="shared" si="99"/>
        <v>-12.471548857203771</v>
      </c>
      <c r="Z218" s="14">
        <f t="shared" si="100"/>
        <v>6.0244516005413473</v>
      </c>
      <c r="AJ218">
        <f t="shared" si="76"/>
        <v>0</v>
      </c>
      <c r="AL218">
        <f t="shared" si="75"/>
        <v>85.018555077702246</v>
      </c>
    </row>
    <row r="219" spans="1:38" x14ac:dyDescent="0.25">
      <c r="A219" s="3">
        <f t="shared" si="87"/>
        <v>733</v>
      </c>
      <c r="B219" s="3">
        <f t="shared" si="89"/>
        <v>12.216666666666667</v>
      </c>
      <c r="C219" s="8">
        <f t="shared" si="88"/>
        <v>20</v>
      </c>
      <c r="D219" s="10">
        <f t="shared" si="77"/>
        <v>293.14999999999998</v>
      </c>
      <c r="E219" s="3">
        <f t="shared" si="90"/>
        <v>95.346791730450292</v>
      </c>
      <c r="F219" s="3">
        <f t="shared" si="78"/>
        <v>368.49679173045024</v>
      </c>
      <c r="G219" s="14">
        <f t="shared" si="91"/>
        <v>88.818524078724252</v>
      </c>
      <c r="H219" s="3">
        <f t="shared" si="79"/>
        <v>361.96852407872422</v>
      </c>
      <c r="I219" s="3">
        <f t="shared" si="92"/>
        <v>1.5830961893490398</v>
      </c>
      <c r="J219" s="3">
        <f t="shared" si="80"/>
        <v>11.6</v>
      </c>
      <c r="K219" s="3">
        <f t="shared" si="93"/>
        <v>84.997993744985465</v>
      </c>
      <c r="L219" s="3">
        <f t="shared" si="73"/>
        <v>-24.267642484338623</v>
      </c>
      <c r="M219" s="3">
        <f t="shared" si="74"/>
        <v>-21.474327901453336</v>
      </c>
      <c r="N219" s="20">
        <f t="shared" si="94"/>
        <v>1939341.7227996422</v>
      </c>
      <c r="O219" s="21">
        <f t="shared" si="81"/>
        <v>1357539.2059597494</v>
      </c>
      <c r="P219" s="22">
        <f t="shared" si="82"/>
        <v>10.751380266131436</v>
      </c>
      <c r="Q219" s="22">
        <f t="shared" si="95"/>
        <v>12.250402200572983</v>
      </c>
      <c r="R219" s="22">
        <f t="shared" si="96"/>
        <v>12.250402200572983</v>
      </c>
      <c r="S219" s="23">
        <f t="shared" si="83"/>
        <v>5.7242788464495575</v>
      </c>
      <c r="T219" s="24">
        <f t="shared" si="97"/>
        <v>-20.875212628842121</v>
      </c>
      <c r="U219" s="21">
        <f t="shared" si="98"/>
        <v>1771311.4517844138</v>
      </c>
      <c r="V219" s="21">
        <f t="shared" si="84"/>
        <v>1239918.0162490895</v>
      </c>
      <c r="W219" s="22">
        <f t="shared" si="85"/>
        <v>8.0232844320842123</v>
      </c>
      <c r="X219" s="23">
        <f t="shared" si="86"/>
        <v>3.7490619982648048</v>
      </c>
      <c r="Y219" s="24">
        <f t="shared" si="99"/>
        <v>-12.48743780857048</v>
      </c>
      <c r="Z219" s="14">
        <f t="shared" si="100"/>
        <v>5.8933729217809052</v>
      </c>
      <c r="AJ219">
        <f t="shared" si="76"/>
        <v>0</v>
      </c>
      <c r="AL219">
        <f t="shared" si="75"/>
        <v>84.997993744985465</v>
      </c>
    </row>
    <row r="220" spans="1:38" x14ac:dyDescent="0.25">
      <c r="A220" s="3">
        <f t="shared" si="87"/>
        <v>738</v>
      </c>
      <c r="B220" s="3">
        <f t="shared" si="89"/>
        <v>12.3</v>
      </c>
      <c r="C220" s="8">
        <f t="shared" si="88"/>
        <v>20</v>
      </c>
      <c r="D220" s="10">
        <f t="shared" si="77"/>
        <v>293.14999999999998</v>
      </c>
      <c r="E220" s="3">
        <f t="shared" si="90"/>
        <v>95.42451200425127</v>
      </c>
      <c r="F220" s="3">
        <f t="shared" si="78"/>
        <v>368.57451200425123</v>
      </c>
      <c r="G220" s="14">
        <f t="shared" si="91"/>
        <v>88.889913265157318</v>
      </c>
      <c r="H220" s="3">
        <f t="shared" si="79"/>
        <v>362.03991326515728</v>
      </c>
      <c r="I220" s="3">
        <f t="shared" si="92"/>
        <v>1.5834707233484868</v>
      </c>
      <c r="J220" s="3">
        <f t="shared" si="80"/>
        <v>11.6</v>
      </c>
      <c r="K220" s="3">
        <f t="shared" si="93"/>
        <v>84.977889401992016</v>
      </c>
      <c r="L220" s="3">
        <f t="shared" si="73"/>
        <v>-24.30180511047816</v>
      </c>
      <c r="M220" s="3">
        <f t="shared" si="74"/>
        <v>-21.504068638747572</v>
      </c>
      <c r="N220" s="20">
        <f t="shared" si="94"/>
        <v>1941342.1552829372</v>
      </c>
      <c r="O220" s="21">
        <f t="shared" si="81"/>
        <v>1358939.508698056</v>
      </c>
      <c r="P220" s="22">
        <f t="shared" si="82"/>
        <v>10.753597362953091</v>
      </c>
      <c r="Q220" s="22">
        <f t="shared" si="95"/>
        <v>12.254612852914706</v>
      </c>
      <c r="R220" s="22">
        <f t="shared" si="96"/>
        <v>12.254612852914706</v>
      </c>
      <c r="S220" s="23">
        <f t="shared" si="83"/>
        <v>5.7262463694528716</v>
      </c>
      <c r="T220" s="24">
        <f t="shared" si="97"/>
        <v>-20.90392796075356</v>
      </c>
      <c r="U220" s="21">
        <f t="shared" si="98"/>
        <v>1773148.929195551</v>
      </c>
      <c r="V220" s="21">
        <f t="shared" si="84"/>
        <v>1241204.2504368855</v>
      </c>
      <c r="W220" s="22">
        <f t="shared" si="85"/>
        <v>8.0249483393971826</v>
      </c>
      <c r="X220" s="23">
        <f t="shared" si="86"/>
        <v>3.7498394967728657</v>
      </c>
      <c r="Y220" s="24">
        <f t="shared" si="99"/>
        <v>-12.502984096241684</v>
      </c>
      <c r="Z220" s="14">
        <f t="shared" si="100"/>
        <v>5.7651035957710466</v>
      </c>
      <c r="AJ220">
        <f t="shared" si="76"/>
        <v>0</v>
      </c>
      <c r="AL220">
        <f t="shared" si="75"/>
        <v>84.977889401992016</v>
      </c>
    </row>
    <row r="221" spans="1:38" x14ac:dyDescent="0.25">
      <c r="A221" s="3">
        <f t="shared" si="87"/>
        <v>743</v>
      </c>
      <c r="B221" s="3">
        <f t="shared" si="89"/>
        <v>12.383333333333333</v>
      </c>
      <c r="C221" s="8">
        <f t="shared" si="88"/>
        <v>20</v>
      </c>
      <c r="D221" s="10">
        <f t="shared" si="77"/>
        <v>293.14999999999998</v>
      </c>
      <c r="E221" s="3">
        <f t="shared" si="90"/>
        <v>95.500540695444116</v>
      </c>
      <c r="F221" s="3">
        <f t="shared" si="78"/>
        <v>368.65054069544408</v>
      </c>
      <c r="G221" s="14">
        <f t="shared" si="91"/>
        <v>88.959747715479878</v>
      </c>
      <c r="H221" s="3">
        <f t="shared" si="79"/>
        <v>362.10974771547984</v>
      </c>
      <c r="I221" s="3">
        <f t="shared" si="92"/>
        <v>1.5838371056113452</v>
      </c>
      <c r="J221" s="3">
        <f t="shared" si="80"/>
        <v>11.6</v>
      </c>
      <c r="K221" s="3">
        <f t="shared" si="93"/>
        <v>84.958231830325246</v>
      </c>
      <c r="L221" s="3">
        <f t="shared" si="73"/>
        <v>-24.335245104132131</v>
      </c>
      <c r="M221" s="3">
        <f t="shared" si="74"/>
        <v>-21.53317870072544</v>
      </c>
      <c r="N221" s="20">
        <f t="shared" si="94"/>
        <v>1943299.0483313845</v>
      </c>
      <c r="O221" s="21">
        <f t="shared" si="81"/>
        <v>1360309.3338319692</v>
      </c>
      <c r="P221" s="22">
        <f t="shared" si="82"/>
        <v>10.755764436914081</v>
      </c>
      <c r="Q221" s="22">
        <f t="shared" si="95"/>
        <v>12.258729062493316</v>
      </c>
      <c r="R221" s="22">
        <f t="shared" si="96"/>
        <v>12.258729062493316</v>
      </c>
      <c r="S221" s="23">
        <f t="shared" si="83"/>
        <v>5.7281697619286946</v>
      </c>
      <c r="T221" s="24">
        <f t="shared" si="97"/>
        <v>-20.932027848292037</v>
      </c>
      <c r="U221" s="21">
        <f t="shared" si="98"/>
        <v>1774946.3894468623</v>
      </c>
      <c r="V221" s="21">
        <f t="shared" si="84"/>
        <v>1242462.4726128036</v>
      </c>
      <c r="W221" s="22">
        <f t="shared" si="85"/>
        <v>8.0265746754660103</v>
      </c>
      <c r="X221" s="23">
        <f t="shared" si="86"/>
        <v>3.7505994392632087</v>
      </c>
      <c r="Y221" s="24">
        <f t="shared" si="99"/>
        <v>-12.5181949298891</v>
      </c>
      <c r="Z221" s="14">
        <f t="shared" si="100"/>
        <v>5.6395852472865382</v>
      </c>
      <c r="AJ221">
        <f t="shared" si="76"/>
        <v>0</v>
      </c>
      <c r="AL221">
        <f t="shared" si="75"/>
        <v>84.958231830325246</v>
      </c>
    </row>
    <row r="222" spans="1:38" x14ac:dyDescent="0.25">
      <c r="A222" s="3">
        <f t="shared" si="87"/>
        <v>748</v>
      </c>
      <c r="B222" s="3">
        <f t="shared" si="89"/>
        <v>12.466666666666667</v>
      </c>
      <c r="C222" s="8">
        <f t="shared" si="88"/>
        <v>20</v>
      </c>
      <c r="D222" s="10">
        <f t="shared" si="77"/>
        <v>293.14999999999998</v>
      </c>
      <c r="E222" s="3">
        <f t="shared" si="90"/>
        <v>95.574914083207034</v>
      </c>
      <c r="F222" s="3">
        <f t="shared" si="78"/>
        <v>368.72491408320701</v>
      </c>
      <c r="G222" s="14">
        <f t="shared" si="91"/>
        <v>89.02806081649797</v>
      </c>
      <c r="H222" s="3">
        <f t="shared" si="79"/>
        <v>362.17806081649792</v>
      </c>
      <c r="I222" s="3">
        <f t="shared" si="92"/>
        <v>1.5841955109669748</v>
      </c>
      <c r="J222" s="3">
        <f t="shared" si="80"/>
        <v>11.6</v>
      </c>
      <c r="K222" s="3">
        <f t="shared" si="93"/>
        <v>84.939011042813846</v>
      </c>
      <c r="L222" s="3">
        <f t="shared" si="73"/>
        <v>-24.367977064129885</v>
      </c>
      <c r="M222" s="3">
        <f t="shared" si="74"/>
        <v>-21.561670897901312</v>
      </c>
      <c r="N222" s="20">
        <f t="shared" si="94"/>
        <v>1945213.3357302507</v>
      </c>
      <c r="O222" s="21">
        <f t="shared" si="81"/>
        <v>1361649.3350111754</v>
      </c>
      <c r="P222" s="22">
        <f t="shared" si="82"/>
        <v>10.757882640619275</v>
      </c>
      <c r="Q222" s="22">
        <f t="shared" si="95"/>
        <v>12.262752980709436</v>
      </c>
      <c r="R222" s="22">
        <f t="shared" si="96"/>
        <v>12.262752980709436</v>
      </c>
      <c r="S222" s="23">
        <f t="shared" si="83"/>
        <v>5.730050029167864</v>
      </c>
      <c r="T222" s="24">
        <f t="shared" si="97"/>
        <v>-20.95952507050702</v>
      </c>
      <c r="U222" s="21">
        <f t="shared" si="98"/>
        <v>1776704.6918772054</v>
      </c>
      <c r="V222" s="21">
        <f t="shared" si="84"/>
        <v>1243693.2843140436</v>
      </c>
      <c r="W222" s="22">
        <f t="shared" si="85"/>
        <v>8.028164307338038</v>
      </c>
      <c r="X222" s="23">
        <f t="shared" si="86"/>
        <v>3.7513422308834108</v>
      </c>
      <c r="Y222" s="24">
        <f t="shared" si="99"/>
        <v>-12.533077375394795</v>
      </c>
      <c r="Z222" s="14">
        <f t="shared" si="100"/>
        <v>5.5167606348808338</v>
      </c>
      <c r="AJ222">
        <f t="shared" si="76"/>
        <v>0</v>
      </c>
      <c r="AL222">
        <f t="shared" si="75"/>
        <v>84.939011042813846</v>
      </c>
    </row>
    <row r="223" spans="1:38" x14ac:dyDescent="0.25">
      <c r="A223" s="3">
        <f t="shared" si="87"/>
        <v>753</v>
      </c>
      <c r="B223" s="3">
        <f t="shared" si="89"/>
        <v>12.55</v>
      </c>
      <c r="C223" s="8">
        <f t="shared" si="88"/>
        <v>20</v>
      </c>
      <c r="D223" s="10">
        <f t="shared" si="77"/>
        <v>293.14999999999998</v>
      </c>
      <c r="E223" s="3">
        <f t="shared" si="90"/>
        <v>95.647667691832879</v>
      </c>
      <c r="F223" s="3">
        <f t="shared" si="78"/>
        <v>368.79766769183288</v>
      </c>
      <c r="G223" s="14">
        <f t="shared" si="91"/>
        <v>89.094885258372386</v>
      </c>
      <c r="H223" s="3">
        <f t="shared" si="79"/>
        <v>362.24488525837239</v>
      </c>
      <c r="I223" s="3">
        <f t="shared" si="92"/>
        <v>1.5845461106069427</v>
      </c>
      <c r="J223" s="3">
        <f t="shared" si="80"/>
        <v>11.6</v>
      </c>
      <c r="K223" s="3">
        <f t="shared" si="93"/>
        <v>84.920217278156898</v>
      </c>
      <c r="L223" s="3">
        <f t="shared" si="73"/>
        <v>-24.400015324194129</v>
      </c>
      <c r="M223" s="3">
        <f t="shared" si="74"/>
        <v>-21.589557805013481</v>
      </c>
      <c r="N223" s="20">
        <f t="shared" si="94"/>
        <v>1947085.931834901</v>
      </c>
      <c r="O223" s="21">
        <f t="shared" si="81"/>
        <v>1362960.1522844306</v>
      </c>
      <c r="P223" s="22">
        <f t="shared" si="82"/>
        <v>10.759953099009092</v>
      </c>
      <c r="Q223" s="22">
        <f t="shared" si="95"/>
        <v>12.266686708411562</v>
      </c>
      <c r="R223" s="22">
        <f t="shared" si="96"/>
        <v>12.266686708411562</v>
      </c>
      <c r="S223" s="23">
        <f t="shared" si="83"/>
        <v>5.7318881528395842</v>
      </c>
      <c r="T223" s="24">
        <f t="shared" si="97"/>
        <v>-20.986432159265711</v>
      </c>
      <c r="U223" s="21">
        <f t="shared" si="98"/>
        <v>1778424.6778945727</v>
      </c>
      <c r="V223" s="21">
        <f t="shared" si="84"/>
        <v>1244897.2745262007</v>
      </c>
      <c r="W223" s="22">
        <f t="shared" si="85"/>
        <v>8.0297180811883138</v>
      </c>
      <c r="X223" s="23">
        <f t="shared" si="86"/>
        <v>3.7520682670279939</v>
      </c>
      <c r="Y223" s="24">
        <f t="shared" si="99"/>
        <v>-12.547638357366962</v>
      </c>
      <c r="Z223" s="14">
        <f t="shared" si="100"/>
        <v>5.3965736323166116</v>
      </c>
      <c r="AJ223">
        <f t="shared" si="76"/>
        <v>0</v>
      </c>
      <c r="AL223">
        <f t="shared" si="75"/>
        <v>84.920217278156898</v>
      </c>
    </row>
    <row r="224" spans="1:38" x14ac:dyDescent="0.25">
      <c r="A224" s="3">
        <f t="shared" si="87"/>
        <v>758</v>
      </c>
      <c r="B224" s="3">
        <f t="shared" si="89"/>
        <v>12.633333333333333</v>
      </c>
      <c r="C224" s="8">
        <f t="shared" si="88"/>
        <v>20</v>
      </c>
      <c r="D224" s="10">
        <f t="shared" si="77"/>
        <v>293.14999999999998</v>
      </c>
      <c r="E224" s="3">
        <f t="shared" si="90"/>
        <v>95.718836305436255</v>
      </c>
      <c r="F224" s="3">
        <f t="shared" si="78"/>
        <v>368.86883630543622</v>
      </c>
      <c r="G224" s="14">
        <f t="shared" si="91"/>
        <v>89.160253048282968</v>
      </c>
      <c r="H224" s="3">
        <f t="shared" si="79"/>
        <v>362.31025304828296</v>
      </c>
      <c r="I224" s="3">
        <f t="shared" si="92"/>
        <v>1.5848890721558975</v>
      </c>
      <c r="J224" s="3">
        <f t="shared" si="80"/>
        <v>11.6</v>
      </c>
      <c r="K224" s="3">
        <f t="shared" si="93"/>
        <v>84.901840995698421</v>
      </c>
      <c r="L224" s="3">
        <f t="shared" si="73"/>
        <v>-24.431373956430022</v>
      </c>
      <c r="M224" s="3">
        <f t="shared" si="74"/>
        <v>-21.616851764281829</v>
      </c>
      <c r="N224" s="20">
        <f t="shared" si="94"/>
        <v>1948917.7319493452</v>
      </c>
      <c r="O224" s="21">
        <f t="shared" si="81"/>
        <v>1364242.4123645416</v>
      </c>
      <c r="P224" s="22">
        <f t="shared" si="82"/>
        <v>10.761976910075235</v>
      </c>
      <c r="Q224" s="22">
        <f t="shared" si="95"/>
        <v>12.270532297157139</v>
      </c>
      <c r="R224" s="22">
        <f t="shared" si="96"/>
        <v>12.270532297157139</v>
      </c>
      <c r="S224" s="23">
        <f t="shared" si="83"/>
        <v>5.7336850915806998</v>
      </c>
      <c r="T224" s="24">
        <f t="shared" si="97"/>
        <v>-21.012761403213855</v>
      </c>
      <c r="U224" s="21">
        <f t="shared" si="98"/>
        <v>1780107.1713277942</v>
      </c>
      <c r="V224" s="21">
        <f t="shared" si="84"/>
        <v>1246075.0199294558</v>
      </c>
      <c r="W224" s="22">
        <f t="shared" si="85"/>
        <v>8.0312368228624269</v>
      </c>
      <c r="X224" s="23">
        <f t="shared" si="86"/>
        <v>3.7527779335920797</v>
      </c>
      <c r="Y224" s="24">
        <f t="shared" si="99"/>
        <v>-12.561884661628049</v>
      </c>
      <c r="Z224" s="14">
        <f t="shared" si="100"/>
        <v>5.2789692101446626</v>
      </c>
      <c r="AJ224">
        <f t="shared" si="76"/>
        <v>0</v>
      </c>
      <c r="AL224">
        <f t="shared" si="75"/>
        <v>84.901840995698421</v>
      </c>
    </row>
    <row r="225" spans="1:38" x14ac:dyDescent="0.25">
      <c r="A225" s="3">
        <f t="shared" si="87"/>
        <v>763</v>
      </c>
      <c r="B225" s="3">
        <f t="shared" si="89"/>
        <v>12.716666666666667</v>
      </c>
      <c r="C225" s="8">
        <f t="shared" si="88"/>
        <v>20</v>
      </c>
      <c r="D225" s="10">
        <f t="shared" si="77"/>
        <v>293.14999999999998</v>
      </c>
      <c r="E225" s="3">
        <f t="shared" si="90"/>
        <v>95.78845398241765</v>
      </c>
      <c r="F225" s="3">
        <f t="shared" si="78"/>
        <v>368.93845398241763</v>
      </c>
      <c r="G225" s="14">
        <f t="shared" si="91"/>
        <v>89.22419552386252</v>
      </c>
      <c r="H225" s="3">
        <f t="shared" si="79"/>
        <v>362.37419552386251</v>
      </c>
      <c r="I225" s="3">
        <f t="shared" si="92"/>
        <v>1.5852245597412706</v>
      </c>
      <c r="J225" s="3">
        <f t="shared" si="80"/>
        <v>11.6</v>
      </c>
      <c r="K225" s="3">
        <f t="shared" si="93"/>
        <v>84.88387287032819</v>
      </c>
      <c r="L225" s="3">
        <f t="shared" si="73"/>
        <v>-24.462066774832181</v>
      </c>
      <c r="M225" s="3">
        <f t="shared" si="74"/>
        <v>-21.643564888672021</v>
      </c>
      <c r="N225" s="20">
        <f t="shared" si="94"/>
        <v>1950709.6126985271</v>
      </c>
      <c r="O225" s="21">
        <f t="shared" si="81"/>
        <v>1365496.7288889689</v>
      </c>
      <c r="P225" s="22">
        <f t="shared" si="82"/>
        <v>10.76395514555549</v>
      </c>
      <c r="Q225" s="22">
        <f t="shared" si="95"/>
        <v>12.274291750438813</v>
      </c>
      <c r="R225" s="22">
        <f t="shared" si="96"/>
        <v>12.274291750438813</v>
      </c>
      <c r="S225" s="23">
        <f t="shared" si="83"/>
        <v>5.7354417815686825</v>
      </c>
      <c r="T225" s="24">
        <f t="shared" si="97"/>
        <v>-21.038524851712673</v>
      </c>
      <c r="U225" s="21">
        <f t="shared" si="98"/>
        <v>1781752.9787723122</v>
      </c>
      <c r="V225" s="21">
        <f t="shared" si="84"/>
        <v>1247227.0851406185</v>
      </c>
      <c r="W225" s="22">
        <f t="shared" si="85"/>
        <v>8.0327213384033183</v>
      </c>
      <c r="X225" s="23">
        <f t="shared" si="86"/>
        <v>3.7534716072175507</v>
      </c>
      <c r="Y225" s="24">
        <f t="shared" si="99"/>
        <v>-12.575822937674641</v>
      </c>
      <c r="Z225" s="14">
        <f t="shared" si="100"/>
        <v>5.1638934174366788</v>
      </c>
      <c r="AJ225">
        <f t="shared" si="76"/>
        <v>0</v>
      </c>
      <c r="AL225">
        <f t="shared" si="75"/>
        <v>84.88387287032819</v>
      </c>
    </row>
    <row r="226" spans="1:38" x14ac:dyDescent="0.25">
      <c r="A226" s="3">
        <f t="shared" si="87"/>
        <v>768</v>
      </c>
      <c r="B226" s="3">
        <f t="shared" si="89"/>
        <v>12.8</v>
      </c>
      <c r="C226" s="8">
        <f t="shared" si="88"/>
        <v>20</v>
      </c>
      <c r="D226" s="10">
        <f t="shared" si="77"/>
        <v>293.14999999999998</v>
      </c>
      <c r="E226" s="3">
        <f t="shared" si="90"/>
        <v>95.856554069686695</v>
      </c>
      <c r="F226" s="3">
        <f t="shared" si="78"/>
        <v>369.00655406968667</v>
      </c>
      <c r="G226" s="14">
        <f t="shared" si="91"/>
        <v>89.286743366402632</v>
      </c>
      <c r="H226" s="3">
        <f t="shared" si="79"/>
        <v>362.4367433664026</v>
      </c>
      <c r="I226" s="3">
        <f t="shared" si="92"/>
        <v>1.5855527340618201</v>
      </c>
      <c r="J226" s="3">
        <f t="shared" si="80"/>
        <v>11.6</v>
      </c>
      <c r="K226" s="3">
        <f t="shared" si="93"/>
        <v>84.866303787505288</v>
      </c>
      <c r="L226" s="3">
        <f t="shared" si="73"/>
        <v>-24.492107338804857</v>
      </c>
      <c r="M226" s="3">
        <f t="shared" si="74"/>
        <v>-21.6697090651625</v>
      </c>
      <c r="N226" s="20">
        <f t="shared" si="94"/>
        <v>1952462.4323944156</v>
      </c>
      <c r="O226" s="21">
        <f t="shared" si="81"/>
        <v>1366723.7026760909</v>
      </c>
      <c r="P226" s="22">
        <f t="shared" si="82"/>
        <v>10.765888851608267</v>
      </c>
      <c r="Q226" s="22">
        <f t="shared" si="95"/>
        <v>12.277967024876665</v>
      </c>
      <c r="R226" s="22">
        <f t="shared" si="96"/>
        <v>12.277967024876665</v>
      </c>
      <c r="S226" s="23">
        <f t="shared" si="83"/>
        <v>5.7371591370787334</v>
      </c>
      <c r="T226" s="24">
        <f t="shared" si="97"/>
        <v>-21.063734318749361</v>
      </c>
      <c r="U226" s="21">
        <f t="shared" si="98"/>
        <v>1783362.8899300839</v>
      </c>
      <c r="V226" s="21">
        <f t="shared" si="84"/>
        <v>1248354.0229510586</v>
      </c>
      <c r="W226" s="22">
        <f t="shared" si="85"/>
        <v>8.0341724145626401</v>
      </c>
      <c r="X226" s="23">
        <f t="shared" si="86"/>
        <v>3.7541496555319975</v>
      </c>
      <c r="Y226" s="24">
        <f t="shared" si="99"/>
        <v>-12.589459701108655</v>
      </c>
      <c r="Z226" s="14">
        <f t="shared" si="100"/>
        <v>5.051293363679914</v>
      </c>
      <c r="AJ226">
        <f t="shared" si="76"/>
        <v>0</v>
      </c>
      <c r="AL226">
        <f t="shared" si="75"/>
        <v>84.866303787505288</v>
      </c>
    </row>
    <row r="227" spans="1:38" x14ac:dyDescent="0.25">
      <c r="A227" s="3">
        <f t="shared" si="87"/>
        <v>773</v>
      </c>
      <c r="B227" s="3">
        <f t="shared" si="89"/>
        <v>12.883333333333333</v>
      </c>
      <c r="C227" s="8">
        <f t="shared" si="88"/>
        <v>20</v>
      </c>
      <c r="D227" s="10">
        <f t="shared" si="77"/>
        <v>293.14999999999998</v>
      </c>
      <c r="E227" s="3">
        <f t="shared" si="90"/>
        <v>95.923169216646656</v>
      </c>
      <c r="F227" s="3">
        <f t="shared" si="78"/>
        <v>369.07316921664665</v>
      </c>
      <c r="G227" s="14">
        <f t="shared" si="91"/>
        <v>89.347926613833465</v>
      </c>
      <c r="H227" s="3">
        <f t="shared" si="79"/>
        <v>362.49792661383344</v>
      </c>
      <c r="I227" s="3">
        <f t="shared" si="92"/>
        <v>1.5858737524550202</v>
      </c>
      <c r="J227" s="3">
        <f t="shared" si="80"/>
        <v>11.6</v>
      </c>
      <c r="K227" s="3">
        <f t="shared" si="93"/>
        <v>84.849124838401352</v>
      </c>
      <c r="L227" s="3">
        <f t="shared" si="73"/>
        <v>-24.521508956692326</v>
      </c>
      <c r="M227" s="3">
        <f t="shared" si="74"/>
        <v>-21.695295958011922</v>
      </c>
      <c r="N227" s="20">
        <f t="shared" si="94"/>
        <v>1954177.0313959504</v>
      </c>
      <c r="O227" s="21">
        <f t="shared" si="81"/>
        <v>1367923.9219771652</v>
      </c>
      <c r="P227" s="22">
        <f t="shared" si="82"/>
        <v>10.76777904946761</v>
      </c>
      <c r="Q227" s="22">
        <f t="shared" si="95"/>
        <v>12.281560031377728</v>
      </c>
      <c r="R227" s="22">
        <f t="shared" si="96"/>
        <v>12.281560031377728</v>
      </c>
      <c r="S227" s="23">
        <f t="shared" si="83"/>
        <v>5.7388380510255921</v>
      </c>
      <c r="T227" s="24">
        <f t="shared" si="97"/>
        <v>-21.088401386819424</v>
      </c>
      <c r="U227" s="21">
        <f t="shared" si="98"/>
        <v>1784937.6779436658</v>
      </c>
      <c r="V227" s="21">
        <f t="shared" si="84"/>
        <v>1249456.3745605659</v>
      </c>
      <c r="W227" s="22">
        <f t="shared" si="85"/>
        <v>8.0355908192972052</v>
      </c>
      <c r="X227" s="23">
        <f t="shared" si="86"/>
        <v>3.7548124373806941</v>
      </c>
      <c r="Y227" s="24">
        <f t="shared" si="99"/>
        <v>-12.602801336039381</v>
      </c>
      <c r="Z227" s="14">
        <f t="shared" si="100"/>
        <v>4.941117200838292</v>
      </c>
      <c r="AJ227">
        <f t="shared" si="76"/>
        <v>0</v>
      </c>
      <c r="AL227">
        <f t="shared" si="75"/>
        <v>84.849124838401352</v>
      </c>
    </row>
    <row r="228" spans="1:38" x14ac:dyDescent="0.25">
      <c r="A228" s="3">
        <f t="shared" si="87"/>
        <v>778</v>
      </c>
      <c r="B228" s="3">
        <f t="shared" si="89"/>
        <v>12.966666666666667</v>
      </c>
      <c r="C228" s="8">
        <f t="shared" si="88"/>
        <v>20</v>
      </c>
      <c r="D228" s="10">
        <f t="shared" si="77"/>
        <v>293.14999999999998</v>
      </c>
      <c r="E228" s="3">
        <f t="shared" si="90"/>
        <v>95.988331388942356</v>
      </c>
      <c r="F228" s="3">
        <f t="shared" si="78"/>
        <v>369.13833138894233</v>
      </c>
      <c r="G228" s="14">
        <f t="shared" si="91"/>
        <v>89.407774673480247</v>
      </c>
      <c r="H228" s="3">
        <f t="shared" si="79"/>
        <v>362.55777467348025</v>
      </c>
      <c r="I228" s="3">
        <f t="shared" si="92"/>
        <v>1.5861877689633133</v>
      </c>
      <c r="J228" s="3">
        <f t="shared" si="80"/>
        <v>11.6</v>
      </c>
      <c r="K228" s="3">
        <f t="shared" si="93"/>
        <v>84.832327315160512</v>
      </c>
      <c r="L228" s="3">
        <f t="shared" si="73"/>
        <v>-24.550284689315252</v>
      </c>
      <c r="M228" s="3">
        <f t="shared" si="74"/>
        <v>-21.720337012023744</v>
      </c>
      <c r="N228" s="20">
        <f t="shared" si="94"/>
        <v>1955854.232462897</v>
      </c>
      <c r="O228" s="21">
        <f t="shared" si="81"/>
        <v>1369097.9627240277</v>
      </c>
      <c r="P228" s="22">
        <f t="shared" si="82"/>
        <v>10.769626736079402</v>
      </c>
      <c r="Q228" s="22">
        <f t="shared" si="95"/>
        <v>12.285072636263916</v>
      </c>
      <c r="R228" s="22">
        <f t="shared" si="96"/>
        <v>12.285072636263916</v>
      </c>
      <c r="S228" s="23">
        <f t="shared" si="83"/>
        <v>5.7404793954905928</v>
      </c>
      <c r="T228" s="24">
        <f t="shared" si="97"/>
        <v>-21.11253741077924</v>
      </c>
      <c r="U228" s="21">
        <f t="shared" si="98"/>
        <v>1786478.099724554</v>
      </c>
      <c r="V228" s="21">
        <f t="shared" si="84"/>
        <v>1250534.6698071877</v>
      </c>
      <c r="W228" s="22">
        <f t="shared" si="85"/>
        <v>8.0369773022509943</v>
      </c>
      <c r="X228" s="23">
        <f t="shared" si="86"/>
        <v>3.7554603030518283</v>
      </c>
      <c r="Y228" s="24">
        <f t="shared" si="99"/>
        <v>-12.615854097455983</v>
      </c>
      <c r="Z228" s="14">
        <f t="shared" si="100"/>
        <v>4.8333141055862932</v>
      </c>
      <c r="AJ228">
        <f t="shared" si="76"/>
        <v>0</v>
      </c>
      <c r="AL228">
        <f t="shared" si="75"/>
        <v>84.832327315160512</v>
      </c>
    </row>
    <row r="229" spans="1:38" x14ac:dyDescent="0.25">
      <c r="A229" s="3">
        <f t="shared" si="87"/>
        <v>783</v>
      </c>
      <c r="B229" s="3">
        <f t="shared" si="89"/>
        <v>13.05</v>
      </c>
      <c r="C229" s="8">
        <f t="shared" si="88"/>
        <v>20</v>
      </c>
      <c r="D229" s="10">
        <f t="shared" si="77"/>
        <v>293.14999999999998</v>
      </c>
      <c r="E229" s="3">
        <f t="shared" si="90"/>
        <v>96.052071881973774</v>
      </c>
      <c r="F229" s="3">
        <f t="shared" si="78"/>
        <v>369.20207188197378</v>
      </c>
      <c r="G229" s="14">
        <f t="shared" si="91"/>
        <v>89.466316334598389</v>
      </c>
      <c r="H229" s="3">
        <f t="shared" si="79"/>
        <v>362.61631633459837</v>
      </c>
      <c r="I229" s="3">
        <f t="shared" si="92"/>
        <v>1.5864949343992314</v>
      </c>
      <c r="J229" s="3">
        <f t="shared" si="80"/>
        <v>11.6</v>
      </c>
      <c r="K229" s="3">
        <f t="shared" si="93"/>
        <v>84.815902706272894</v>
      </c>
      <c r="L229" s="3">
        <f t="shared" si="73"/>
        <v>-24.578447353510199</v>
      </c>
      <c r="M229" s="3">
        <f t="shared" si="74"/>
        <v>-21.744843455805842</v>
      </c>
      <c r="N229" s="20">
        <f t="shared" si="94"/>
        <v>1957494.8411036718</v>
      </c>
      <c r="O229" s="21">
        <f t="shared" si="81"/>
        <v>1370246.3887725703</v>
      </c>
      <c r="P229" s="22">
        <f t="shared" si="82"/>
        <v>10.77143288471928</v>
      </c>
      <c r="Q229" s="22">
        <f t="shared" si="95"/>
        <v>12.288506662369073</v>
      </c>
      <c r="R229" s="22">
        <f t="shared" si="96"/>
        <v>12.288506662369073</v>
      </c>
      <c r="S229" s="23">
        <f t="shared" si="83"/>
        <v>5.7420840222342759</v>
      </c>
      <c r="T229" s="24">
        <f t="shared" si="97"/>
        <v>-21.136153521666643</v>
      </c>
      <c r="U229" s="21">
        <f t="shared" si="98"/>
        <v>1787984.89627582</v>
      </c>
      <c r="V229" s="21">
        <f t="shared" si="84"/>
        <v>1251589.4273930739</v>
      </c>
      <c r="W229" s="22">
        <f t="shared" si="85"/>
        <v>8.0383325952233111</v>
      </c>
      <c r="X229" s="23">
        <f t="shared" si="86"/>
        <v>3.7560935944952565</v>
      </c>
      <c r="Y229" s="24">
        <f t="shared" si="99"/>
        <v>-12.628624113570204</v>
      </c>
      <c r="Z229" s="14">
        <f t="shared" si="100"/>
        <v>4.7278342617200053</v>
      </c>
      <c r="AJ229">
        <f t="shared" si="76"/>
        <v>0</v>
      </c>
      <c r="AL229">
        <f t="shared" si="75"/>
        <v>84.815902706272894</v>
      </c>
    </row>
    <row r="230" spans="1:38" x14ac:dyDescent="0.25">
      <c r="A230" s="3">
        <f t="shared" si="87"/>
        <v>788</v>
      </c>
      <c r="B230" s="3">
        <f t="shared" si="89"/>
        <v>13.133333333333333</v>
      </c>
      <c r="C230" s="8">
        <f t="shared" si="88"/>
        <v>20</v>
      </c>
      <c r="D230" s="10">
        <f t="shared" si="77"/>
        <v>293.14999999999998</v>
      </c>
      <c r="E230" s="3">
        <f t="shared" si="90"/>
        <v>96.114421334177706</v>
      </c>
      <c r="F230" s="3">
        <f t="shared" si="78"/>
        <v>369.26442133417765</v>
      </c>
      <c r="G230" s="14">
        <f t="shared" si="91"/>
        <v>89.523579780689872</v>
      </c>
      <c r="H230" s="3">
        <f t="shared" si="79"/>
        <v>362.67357978068986</v>
      </c>
      <c r="I230" s="3">
        <f t="shared" si="92"/>
        <v>1.5867953964094021</v>
      </c>
      <c r="J230" s="3">
        <f t="shared" si="80"/>
        <v>11.6</v>
      </c>
      <c r="K230" s="3">
        <f t="shared" si="93"/>
        <v>84.799842692058562</v>
      </c>
      <c r="L230" s="3">
        <f t="shared" si="73"/>
        <v>-24.606009525668473</v>
      </c>
      <c r="M230" s="3">
        <f t="shared" si="74"/>
        <v>-21.76882630502222</v>
      </c>
      <c r="N230" s="20">
        <f t="shared" si="94"/>
        <v>1959099.6459171982</v>
      </c>
      <c r="O230" s="21">
        <f t="shared" si="81"/>
        <v>1371369.7521420387</v>
      </c>
      <c r="P230" s="22">
        <f t="shared" si="82"/>
        <v>10.77319844559298</v>
      </c>
      <c r="Q230" s="22">
        <f t="shared" si="95"/>
        <v>12.291863890106402</v>
      </c>
      <c r="R230" s="22">
        <f t="shared" si="96"/>
        <v>12.291863890106402</v>
      </c>
      <c r="S230" s="23">
        <f t="shared" si="83"/>
        <v>5.7436527631951737</v>
      </c>
      <c r="T230" s="24">
        <f t="shared" si="97"/>
        <v>-21.159260630488493</v>
      </c>
      <c r="U230" s="21">
        <f t="shared" si="98"/>
        <v>1789458.7930091247</v>
      </c>
      <c r="V230" s="21">
        <f t="shared" si="84"/>
        <v>1252621.1551063871</v>
      </c>
      <c r="W230" s="22">
        <f t="shared" si="85"/>
        <v>8.0396574126234466</v>
      </c>
      <c r="X230" s="23">
        <f t="shared" si="86"/>
        <v>3.7567126455349564</v>
      </c>
      <c r="Y230" s="24">
        <f t="shared" si="99"/>
        <v>-12.641117388128841</v>
      </c>
      <c r="Z230" s="14">
        <f t="shared" si="100"/>
        <v>4.6246288427505426</v>
      </c>
      <c r="AJ230">
        <f t="shared" si="76"/>
        <v>0</v>
      </c>
      <c r="AL230">
        <f t="shared" si="75"/>
        <v>84.799842692058562</v>
      </c>
    </row>
    <row r="231" spans="1:38" x14ac:dyDescent="0.25">
      <c r="A231" s="3">
        <f t="shared" si="87"/>
        <v>793</v>
      </c>
      <c r="B231" s="3">
        <f t="shared" si="89"/>
        <v>13.216666666666667</v>
      </c>
      <c r="C231" s="8">
        <f t="shared" si="88"/>
        <v>20</v>
      </c>
      <c r="D231" s="10">
        <f t="shared" si="77"/>
        <v>293.14999999999998</v>
      </c>
      <c r="E231" s="3">
        <f t="shared" si="90"/>
        <v>96.175409740079886</v>
      </c>
      <c r="F231" s="3">
        <f t="shared" si="78"/>
        <v>369.32540974007986</v>
      </c>
      <c r="G231" s="14">
        <f t="shared" si="91"/>
        <v>89.579592601603508</v>
      </c>
      <c r="H231" s="3">
        <f t="shared" si="79"/>
        <v>362.72959260160349</v>
      </c>
      <c r="I231" s="3">
        <f t="shared" si="92"/>
        <v>1.587089299537445</v>
      </c>
      <c r="J231" s="3">
        <f t="shared" si="80"/>
        <v>11.6</v>
      </c>
      <c r="K231" s="3">
        <f t="shared" si="93"/>
        <v>84.784139140259668</v>
      </c>
      <c r="L231" s="3">
        <f t="shared" si="73"/>
        <v>-24.632983545272204</v>
      </c>
      <c r="M231" s="3">
        <f t="shared" si="74"/>
        <v>-21.792296365634716</v>
      </c>
      <c r="N231" s="20">
        <f t="shared" si="94"/>
        <v>1960669.4189288516</v>
      </c>
      <c r="O231" s="21">
        <f t="shared" si="81"/>
        <v>1372468.593250196</v>
      </c>
      <c r="P231" s="22">
        <f t="shared" si="82"/>
        <v>10.774924346419636</v>
      </c>
      <c r="Q231" s="22">
        <f t="shared" si="95"/>
        <v>12.295146058507164</v>
      </c>
      <c r="R231" s="22">
        <f t="shared" si="96"/>
        <v>12.295146058507164</v>
      </c>
      <c r="S231" s="23">
        <f t="shared" si="83"/>
        <v>5.7451864309751661</v>
      </c>
      <c r="T231" s="24">
        <f t="shared" si="97"/>
        <v>-21.181869431973734</v>
      </c>
      <c r="U231" s="21">
        <f t="shared" si="98"/>
        <v>1790900.5000561632</v>
      </c>
      <c r="V231" s="21">
        <f t="shared" si="84"/>
        <v>1253630.3500393142</v>
      </c>
      <c r="W231" s="22">
        <f t="shared" si="85"/>
        <v>8.0409524519123892</v>
      </c>
      <c r="X231" s="23">
        <f t="shared" si="86"/>
        <v>3.7573177820754253</v>
      </c>
      <c r="Y231" s="24">
        <f t="shared" si="99"/>
        <v>-12.653339802695919</v>
      </c>
      <c r="Z231" s="14">
        <f t="shared" si="100"/>
        <v>4.5236499946830921</v>
      </c>
      <c r="AJ231">
        <f t="shared" si="76"/>
        <v>0</v>
      </c>
      <c r="AL231">
        <f t="shared" si="75"/>
        <v>84.784139140259668</v>
      </c>
    </row>
    <row r="232" spans="1:38" x14ac:dyDescent="0.25">
      <c r="A232" s="3">
        <f t="shared" si="87"/>
        <v>798</v>
      </c>
      <c r="B232" s="3">
        <f t="shared" si="89"/>
        <v>13.3</v>
      </c>
      <c r="C232" s="8">
        <f t="shared" si="88"/>
        <v>20</v>
      </c>
      <c r="D232" s="10">
        <f t="shared" si="77"/>
        <v>293.14999999999998</v>
      </c>
      <c r="E232" s="3">
        <f t="shared" si="90"/>
        <v>96.235066463119963</v>
      </c>
      <c r="F232" s="3">
        <f t="shared" si="78"/>
        <v>369.38506646311993</v>
      </c>
      <c r="G232" s="14">
        <f t="shared" si="91"/>
        <v>89.634381805421171</v>
      </c>
      <c r="H232" s="3">
        <f t="shared" si="79"/>
        <v>362.78438180542116</v>
      </c>
      <c r="I232" s="3">
        <f t="shared" si="92"/>
        <v>1.5873767852857752</v>
      </c>
      <c r="J232" s="3">
        <f t="shared" si="80"/>
        <v>11.6</v>
      </c>
      <c r="K232" s="3">
        <f t="shared" si="93"/>
        <v>84.768784101737495</v>
      </c>
      <c r="L232" s="3">
        <f t="shared" si="73"/>
        <v>-24.659381518423661</v>
      </c>
      <c r="M232" s="3">
        <f t="shared" si="74"/>
        <v>-21.815264237132627</v>
      </c>
      <c r="N232" s="20">
        <f t="shared" si="94"/>
        <v>1962204.9159205619</v>
      </c>
      <c r="O232" s="21">
        <f t="shared" si="81"/>
        <v>1373543.4411443933</v>
      </c>
      <c r="P232" s="22">
        <f t="shared" si="82"/>
        <v>10.776611492998697</v>
      </c>
      <c r="Q232" s="22">
        <f t="shared" si="95"/>
        <v>12.298354866231328</v>
      </c>
      <c r="R232" s="22">
        <f t="shared" si="96"/>
        <v>12.298354866231328</v>
      </c>
      <c r="S232" s="23">
        <f t="shared" si="83"/>
        <v>5.7466858193117298</v>
      </c>
      <c r="T232" s="24">
        <f t="shared" si="97"/>
        <v>-21.203990408290299</v>
      </c>
      <c r="U232" s="21">
        <f t="shared" si="98"/>
        <v>1792310.7125746028</v>
      </c>
      <c r="V232" s="21">
        <f t="shared" si="84"/>
        <v>1254617.4988022218</v>
      </c>
      <c r="W232" s="22">
        <f t="shared" si="85"/>
        <v>8.0422183940319787</v>
      </c>
      <c r="X232" s="23">
        <f t="shared" si="86"/>
        <v>3.7579093223022153</v>
      </c>
      <c r="Y232" s="24">
        <f t="shared" si="99"/>
        <v>-12.665297118904249</v>
      </c>
      <c r="Z232" s="14">
        <f t="shared" si="100"/>
        <v>4.4248508189866662</v>
      </c>
      <c r="AJ232">
        <f t="shared" si="76"/>
        <v>0</v>
      </c>
      <c r="AL232">
        <f t="shared" si="75"/>
        <v>84.768784101737495</v>
      </c>
    </row>
    <row r="233" spans="1:38" x14ac:dyDescent="0.25">
      <c r="A233" s="3">
        <f t="shared" si="87"/>
        <v>803</v>
      </c>
      <c r="B233" s="3">
        <f t="shared" si="89"/>
        <v>13.383333333333333</v>
      </c>
      <c r="C233" s="8">
        <f t="shared" si="88"/>
        <v>20</v>
      </c>
      <c r="D233" s="10">
        <f t="shared" si="77"/>
        <v>293.14999999999998</v>
      </c>
      <c r="E233" s="3">
        <f t="shared" si="90"/>
        <v>96.293420248251934</v>
      </c>
      <c r="F233" s="3">
        <f t="shared" si="78"/>
        <v>369.44342024825193</v>
      </c>
      <c r="G233" s="14">
        <f t="shared" si="91"/>
        <v>89.687973830133089</v>
      </c>
      <c r="H233" s="3">
        <f t="shared" si="79"/>
        <v>362.83797383013308</v>
      </c>
      <c r="I233" s="3">
        <f t="shared" si="92"/>
        <v>1.5876579921763261</v>
      </c>
      <c r="J233" s="3">
        <f t="shared" si="80"/>
        <v>11.6</v>
      </c>
      <c r="K233" s="3">
        <f t="shared" si="93"/>
        <v>84.753769806271791</v>
      </c>
      <c r="L233" s="3">
        <f t="shared" si="73"/>
        <v>-24.685215321366449</v>
      </c>
      <c r="M233" s="3">
        <f t="shared" si="74"/>
        <v>-21.837740315747975</v>
      </c>
      <c r="N233" s="20">
        <f t="shared" si="94"/>
        <v>1963706.876755133</v>
      </c>
      <c r="O233" s="21">
        <f t="shared" si="81"/>
        <v>1374594.8137285931</v>
      </c>
      <c r="P233" s="22">
        <f t="shared" si="82"/>
        <v>10.778260769760829</v>
      </c>
      <c r="Q233" s="22">
        <f t="shared" si="95"/>
        <v>12.30149197255141</v>
      </c>
      <c r="R233" s="22">
        <f t="shared" si="96"/>
        <v>12.30149197255141</v>
      </c>
      <c r="S233" s="23">
        <f t="shared" si="83"/>
        <v>5.7481517035376584</v>
      </c>
      <c r="T233" s="24">
        <f t="shared" si="97"/>
        <v>-21.225633832725265</v>
      </c>
      <c r="U233" s="21">
        <f t="shared" si="98"/>
        <v>1793690.1110485943</v>
      </c>
      <c r="V233" s="21">
        <f t="shared" si="84"/>
        <v>1255583.0777340159</v>
      </c>
      <c r="W233" s="22">
        <f t="shared" si="85"/>
        <v>8.043455903821938</v>
      </c>
      <c r="X233" s="23">
        <f t="shared" si="86"/>
        <v>3.7584875768767967</v>
      </c>
      <c r="Y233" s="24">
        <f t="shared" si="99"/>
        <v>-12.676994980676294</v>
      </c>
      <c r="Z233" s="14">
        <f t="shared" si="100"/>
        <v>4.3281853557558101</v>
      </c>
      <c r="AJ233">
        <f t="shared" si="76"/>
        <v>0</v>
      </c>
      <c r="AL233">
        <f t="shared" si="75"/>
        <v>84.753769806271791</v>
      </c>
    </row>
    <row r="234" spans="1:38" x14ac:dyDescent="0.25">
      <c r="A234" s="3">
        <f t="shared" si="87"/>
        <v>808</v>
      </c>
      <c r="B234" s="3">
        <f t="shared" si="89"/>
        <v>13.466666666666667</v>
      </c>
      <c r="C234" s="8">
        <f t="shared" si="88"/>
        <v>20</v>
      </c>
      <c r="D234" s="10">
        <f t="shared" si="77"/>
        <v>293.14999999999998</v>
      </c>
      <c r="E234" s="3">
        <f t="shared" si="90"/>
        <v>96.350499234322456</v>
      </c>
      <c r="F234" s="3">
        <f t="shared" si="78"/>
        <v>369.50049923432243</v>
      </c>
      <c r="G234" s="14">
        <f t="shared" si="91"/>
        <v>89.74039455510416</v>
      </c>
      <c r="H234" s="3">
        <f t="shared" si="79"/>
        <v>362.89039455510414</v>
      </c>
      <c r="I234" s="3">
        <f t="shared" si="92"/>
        <v>1.5879330558102001</v>
      </c>
      <c r="J234" s="3">
        <f t="shared" si="80"/>
        <v>11.6</v>
      </c>
      <c r="K234" s="3">
        <f t="shared" si="93"/>
        <v>84.739088658460091</v>
      </c>
      <c r="L234" s="3">
        <f t="shared" si="73"/>
        <v>-24.710496603994777</v>
      </c>
      <c r="M234" s="3">
        <f t="shared" si="74"/>
        <v>-21.859734797654578</v>
      </c>
      <c r="N234" s="20">
        <f t="shared" si="94"/>
        <v>1965176.0256948471</v>
      </c>
      <c r="O234" s="21">
        <f t="shared" si="81"/>
        <v>1375623.2179863928</v>
      </c>
      <c r="P234" s="22">
        <f t="shared" si="82"/>
        <v>10.779873040303514</v>
      </c>
      <c r="Q234" s="22">
        <f t="shared" si="95"/>
        <v>12.304558998309927</v>
      </c>
      <c r="R234" s="22">
        <f t="shared" si="96"/>
        <v>12.304558998309927</v>
      </c>
      <c r="S234" s="23">
        <f t="shared" si="83"/>
        <v>5.7495848410284571</v>
      </c>
      <c r="T234" s="24">
        <f t="shared" si="97"/>
        <v>-21.246809773326579</v>
      </c>
      <c r="U234" s="21">
        <f t="shared" si="98"/>
        <v>1795039.3615838992</v>
      </c>
      <c r="V234" s="21">
        <f t="shared" si="84"/>
        <v>1256527.5531087294</v>
      </c>
      <c r="W234" s="22">
        <f t="shared" si="85"/>
        <v>8.0446656304251576</v>
      </c>
      <c r="X234" s="23">
        <f t="shared" si="86"/>
        <v>3.7590528491259372</v>
      </c>
      <c r="Y234" s="24">
        <f t="shared" si="99"/>
        <v>-12.688438916414116</v>
      </c>
      <c r="Z234" s="14">
        <f t="shared" si="100"/>
        <v>4.2336085670700445</v>
      </c>
      <c r="AJ234">
        <f t="shared" si="76"/>
        <v>0</v>
      </c>
      <c r="AL234">
        <f t="shared" si="75"/>
        <v>84.739088658460091</v>
      </c>
    </row>
    <row r="235" spans="1:38" x14ac:dyDescent="0.25">
      <c r="A235" s="3">
        <f t="shared" si="87"/>
        <v>813</v>
      </c>
      <c r="B235" s="3">
        <f t="shared" si="89"/>
        <v>13.55</v>
      </c>
      <c r="C235" s="8">
        <f t="shared" si="88"/>
        <v>20</v>
      </c>
      <c r="D235" s="10">
        <f t="shared" si="77"/>
        <v>293.14999999999998</v>
      </c>
      <c r="E235" s="3">
        <f t="shared" si="90"/>
        <v>96.406330966229802</v>
      </c>
      <c r="F235" s="3">
        <f t="shared" si="78"/>
        <v>369.55633096622978</v>
      </c>
      <c r="G235" s="14">
        <f t="shared" si="91"/>
        <v>89.791669312334463</v>
      </c>
      <c r="H235" s="3">
        <f t="shared" si="79"/>
        <v>362.94166931233445</v>
      </c>
      <c r="I235" s="3">
        <f t="shared" si="92"/>
        <v>1.5882021089262612</v>
      </c>
      <c r="J235" s="3">
        <f t="shared" si="80"/>
        <v>11.6</v>
      </c>
      <c r="K235" s="3">
        <f t="shared" si="93"/>
        <v>84.724733233714332</v>
      </c>
      <c r="L235" s="3">
        <f t="shared" si="73"/>
        <v>-24.73523679334971</v>
      </c>
      <c r="M235" s="3">
        <f t="shared" si="74"/>
        <v>-21.881257682149322</v>
      </c>
      <c r="N235" s="20">
        <f t="shared" si="94"/>
        <v>1966613.0717144236</v>
      </c>
      <c r="O235" s="21">
        <f t="shared" si="81"/>
        <v>1376629.1502000964</v>
      </c>
      <c r="P235" s="22">
        <f t="shared" si="82"/>
        <v>10.781449147911747</v>
      </c>
      <c r="Q235" s="22">
        <f t="shared" si="95"/>
        <v>12.307557526851655</v>
      </c>
      <c r="R235" s="22">
        <f t="shared" si="96"/>
        <v>12.307557526851655</v>
      </c>
      <c r="S235" s="23">
        <f t="shared" si="83"/>
        <v>5.750985971637955</v>
      </c>
      <c r="T235" s="24">
        <f t="shared" si="97"/>
        <v>-21.267528096505934</v>
      </c>
      <c r="U235" s="21">
        <f t="shared" si="98"/>
        <v>1796359.1161977237</v>
      </c>
      <c r="V235" s="21">
        <f t="shared" si="84"/>
        <v>1257451.3813384066</v>
      </c>
      <c r="W235" s="22">
        <f t="shared" si="85"/>
        <v>8.0458482076816615</v>
      </c>
      <c r="X235" s="23">
        <f t="shared" si="86"/>
        <v>3.7596054352257946</v>
      </c>
      <c r="Y235" s="24">
        <f t="shared" si="99"/>
        <v>-12.699634341158482</v>
      </c>
      <c r="Z235" s="14">
        <f t="shared" si="100"/>
        <v>4.1410763205508765</v>
      </c>
      <c r="AJ235">
        <f t="shared" si="76"/>
        <v>0</v>
      </c>
      <c r="AL235">
        <f t="shared" si="75"/>
        <v>84.724733233714332</v>
      </c>
    </row>
    <row r="236" spans="1:38" x14ac:dyDescent="0.25">
      <c r="A236" s="3">
        <f t="shared" si="87"/>
        <v>818</v>
      </c>
      <c r="B236" s="3">
        <f t="shared" si="89"/>
        <v>13.633333333333333</v>
      </c>
      <c r="C236" s="8">
        <f t="shared" si="88"/>
        <v>20</v>
      </c>
      <c r="D236" s="10">
        <f t="shared" si="77"/>
        <v>293.14999999999998</v>
      </c>
      <c r="E236" s="3">
        <f t="shared" si="90"/>
        <v>96.460942406865854</v>
      </c>
      <c r="F236" s="3">
        <f t="shared" si="78"/>
        <v>369.61094240686583</v>
      </c>
      <c r="G236" s="14">
        <f t="shared" si="91"/>
        <v>89.841822897516082</v>
      </c>
      <c r="H236" s="3">
        <f t="shared" si="79"/>
        <v>362.99182289751604</v>
      </c>
      <c r="I236" s="3">
        <f t="shared" si="92"/>
        <v>1.5884652814586864</v>
      </c>
      <c r="J236" s="3">
        <f t="shared" si="80"/>
        <v>11.6</v>
      </c>
      <c r="K236" s="3">
        <f t="shared" si="93"/>
        <v>84.710696274352102</v>
      </c>
      <c r="L236" s="3">
        <f t="shared" si="73"/>
        <v>-24.759447097099031</v>
      </c>
      <c r="M236" s="3">
        <f t="shared" si="74"/>
        <v>-21.902318774813516</v>
      </c>
      <c r="N236" s="20">
        <f t="shared" si="94"/>
        <v>1968018.70880839</v>
      </c>
      <c r="O236" s="21">
        <f t="shared" si="81"/>
        <v>1377613.0961658729</v>
      </c>
      <c r="P236" s="22">
        <f t="shared" si="82"/>
        <v>10.782989916064274</v>
      </c>
      <c r="Q236" s="22">
        <f t="shared" si="95"/>
        <v>12.310489104931078</v>
      </c>
      <c r="R236" s="22">
        <f t="shared" si="96"/>
        <v>12.310489104931078</v>
      </c>
      <c r="S236" s="23">
        <f t="shared" si="83"/>
        <v>5.7523558181223402</v>
      </c>
      <c r="T236" s="24">
        <f t="shared" si="97"/>
        <v>-21.287798470601398</v>
      </c>
      <c r="U236" s="21">
        <f t="shared" si="98"/>
        <v>1797650.01310331</v>
      </c>
      <c r="V236" s="21">
        <f t="shared" si="84"/>
        <v>1258355.0091723169</v>
      </c>
      <c r="W236" s="22">
        <f t="shared" si="85"/>
        <v>8.0470042545115792</v>
      </c>
      <c r="X236" s="23">
        <f t="shared" si="86"/>
        <v>3.7601456243808653</v>
      </c>
      <c r="Y236" s="24">
        <f t="shared" si="99"/>
        <v>-12.710586558716916</v>
      </c>
      <c r="Z236" s="14">
        <f t="shared" si="100"/>
        <v>4.0505453731212455</v>
      </c>
      <c r="AJ236">
        <f t="shared" si="76"/>
        <v>0</v>
      </c>
      <c r="AL236">
        <f t="shared" si="75"/>
        <v>84.710696274352102</v>
      </c>
    </row>
    <row r="237" spans="1:38" x14ac:dyDescent="0.25">
      <c r="A237" s="3">
        <f t="shared" si="87"/>
        <v>823</v>
      </c>
      <c r="B237" s="3">
        <f t="shared" si="89"/>
        <v>13.716666666666667</v>
      </c>
      <c r="C237" s="8">
        <f t="shared" si="88"/>
        <v>20</v>
      </c>
      <c r="D237" s="10">
        <f t="shared" si="77"/>
        <v>293.14999999999998</v>
      </c>
      <c r="E237" s="3">
        <f t="shared" si="90"/>
        <v>96.514359948844032</v>
      </c>
      <c r="F237" s="3">
        <f t="shared" si="78"/>
        <v>369.66435994884398</v>
      </c>
      <c r="G237" s="14">
        <f t="shared" si="91"/>
        <v>89.890879580889305</v>
      </c>
      <c r="H237" s="3">
        <f t="shared" si="79"/>
        <v>363.04087958088928</v>
      </c>
      <c r="I237" s="3">
        <f t="shared" si="92"/>
        <v>1.5887227005934794</v>
      </c>
      <c r="J237" s="3">
        <f t="shared" si="80"/>
        <v>11.6</v>
      </c>
      <c r="K237" s="3">
        <f t="shared" si="93"/>
        <v>84.696970685780528</v>
      </c>
      <c r="L237" s="3">
        <f t="shared" si="73"/>
        <v>-24.783138506999599</v>
      </c>
      <c r="M237" s="3">
        <f t="shared" si="74"/>
        <v>-21.922927690653413</v>
      </c>
      <c r="N237" s="20">
        <f t="shared" si="94"/>
        <v>1969393.6162929486</v>
      </c>
      <c r="O237" s="21">
        <f t="shared" si="81"/>
        <v>1378575.531405064</v>
      </c>
      <c r="P237" s="22">
        <f t="shared" si="82"/>
        <v>10.784496148925989</v>
      </c>
      <c r="Q237" s="22">
        <f t="shared" si="95"/>
        <v>12.313355243596197</v>
      </c>
      <c r="R237" s="22">
        <f t="shared" si="96"/>
        <v>12.313355243596197</v>
      </c>
      <c r="S237" s="23">
        <f t="shared" si="83"/>
        <v>5.7536950865531322</v>
      </c>
      <c r="T237" s="24">
        <f t="shared" si="97"/>
        <v>-21.307630369399611</v>
      </c>
      <c r="U237" s="21">
        <f t="shared" si="98"/>
        <v>1798912.6769893614</v>
      </c>
      <c r="V237" s="21">
        <f t="shared" si="84"/>
        <v>1259238.8738925529</v>
      </c>
      <c r="W237" s="22">
        <f t="shared" si="85"/>
        <v>8.0481343752875283</v>
      </c>
      <c r="X237" s="23">
        <f t="shared" si="86"/>
        <v>3.7606736989979903</v>
      </c>
      <c r="Y237" s="24">
        <f t="shared" si="99"/>
        <v>-12.721300763760807</v>
      </c>
      <c r="Z237" s="14">
        <f t="shared" si="100"/>
        <v>3.9619733549670944</v>
      </c>
      <c r="AJ237">
        <f t="shared" si="76"/>
        <v>0</v>
      </c>
      <c r="AL237">
        <f t="shared" si="75"/>
        <v>84.696970685780528</v>
      </c>
    </row>
    <row r="238" spans="1:38" x14ac:dyDescent="0.25">
      <c r="A238" s="3">
        <f t="shared" si="87"/>
        <v>828</v>
      </c>
      <c r="B238" s="3">
        <f t="shared" si="89"/>
        <v>13.8</v>
      </c>
      <c r="C238" s="8">
        <f t="shared" si="88"/>
        <v>20</v>
      </c>
      <c r="D238" s="10">
        <f t="shared" si="77"/>
        <v>293.14999999999998</v>
      </c>
      <c r="E238" s="3">
        <f t="shared" si="90"/>
        <v>96.566609426015617</v>
      </c>
      <c r="F238" s="3">
        <f t="shared" si="78"/>
        <v>369.71660942601557</v>
      </c>
      <c r="G238" s="14">
        <f t="shared" si="91"/>
        <v>89.938863117900539</v>
      </c>
      <c r="H238" s="3">
        <f t="shared" si="79"/>
        <v>363.08886311790053</v>
      </c>
      <c r="I238" s="3">
        <f t="shared" si="92"/>
        <v>1.5889744908239694</v>
      </c>
      <c r="J238" s="3">
        <f t="shared" si="80"/>
        <v>11.6</v>
      </c>
      <c r="K238" s="3">
        <f t="shared" si="93"/>
        <v>84.683549532770257</v>
      </c>
      <c r="L238" s="3">
        <f t="shared" si="73"/>
        <v>-24.806321802339671</v>
      </c>
      <c r="M238" s="3">
        <f t="shared" si="74"/>
        <v>-21.943093857217661</v>
      </c>
      <c r="N238" s="20">
        <f t="shared" si="94"/>
        <v>1970738.459102392</v>
      </c>
      <c r="O238" s="21">
        <f t="shared" si="81"/>
        <v>1379516.9213716744</v>
      </c>
      <c r="P238" s="22">
        <f t="shared" si="82"/>
        <v>10.785968631826719</v>
      </c>
      <c r="Q238" s="22">
        <f t="shared" si="95"/>
        <v>12.316157419049039</v>
      </c>
      <c r="R238" s="22">
        <f t="shared" si="96"/>
        <v>12.316157419049039</v>
      </c>
      <c r="S238" s="23">
        <f t="shared" si="83"/>
        <v>5.7550044667192779</v>
      </c>
      <c r="T238" s="24">
        <f t="shared" si="97"/>
        <v>-21.327033075616285</v>
      </c>
      <c r="U238" s="21">
        <f t="shared" si="98"/>
        <v>1800147.7192943648</v>
      </c>
      <c r="V238" s="21">
        <f t="shared" si="84"/>
        <v>1260103.4035060552</v>
      </c>
      <c r="W238" s="22">
        <f t="shared" si="85"/>
        <v>8.0492391601966897</v>
      </c>
      <c r="X238" s="23">
        <f t="shared" si="86"/>
        <v>3.761189934855544</v>
      </c>
      <c r="Y238" s="24">
        <f t="shared" si="99"/>
        <v>-12.731782043891497</v>
      </c>
      <c r="Z238" s="14">
        <f t="shared" si="100"/>
        <v>3.8753187537051463</v>
      </c>
      <c r="AJ238">
        <f t="shared" si="76"/>
        <v>0</v>
      </c>
      <c r="AL238">
        <f t="shared" si="75"/>
        <v>84.683549532770257</v>
      </c>
    </row>
    <row r="239" spans="1:38" x14ac:dyDescent="0.25">
      <c r="A239" s="3">
        <f t="shared" si="87"/>
        <v>833</v>
      </c>
      <c r="B239" s="3">
        <f t="shared" si="89"/>
        <v>13.883333333333333</v>
      </c>
      <c r="C239" s="8">
        <f t="shared" si="88"/>
        <v>20</v>
      </c>
      <c r="D239" s="10">
        <f t="shared" si="77"/>
        <v>293.14999999999998</v>
      </c>
      <c r="E239" s="3">
        <f t="shared" si="90"/>
        <v>96.61771612477736</v>
      </c>
      <c r="F239" s="3">
        <f t="shared" si="78"/>
        <v>369.76771612477734</v>
      </c>
      <c r="G239" s="14">
        <f t="shared" si="91"/>
        <v>89.985796759664623</v>
      </c>
      <c r="H239" s="3">
        <f t="shared" si="79"/>
        <v>363.13579675966457</v>
      </c>
      <c r="I239" s="3">
        <f t="shared" si="92"/>
        <v>1.5892207740053022</v>
      </c>
      <c r="J239" s="3">
        <f t="shared" si="80"/>
        <v>11.6</v>
      </c>
      <c r="K239" s="3">
        <f t="shared" si="93"/>
        <v>84.670426035817144</v>
      </c>
      <c r="L239" s="3">
        <f t="shared" si="73"/>
        <v>-24.829007553359663</v>
      </c>
      <c r="M239" s="3">
        <f t="shared" si="74"/>
        <v>-21.96282651769106</v>
      </c>
      <c r="N239" s="20">
        <f t="shared" si="94"/>
        <v>1972053.8880801483</v>
      </c>
      <c r="O239" s="21">
        <f t="shared" si="81"/>
        <v>1380437.7216561036</v>
      </c>
      <c r="P239" s="22">
        <f t="shared" si="82"/>
        <v>10.787408131727032</v>
      </c>
      <c r="Q239" s="22">
        <f t="shared" si="95"/>
        <v>12.318897073483704</v>
      </c>
      <c r="R239" s="22">
        <f t="shared" si="96"/>
        <v>12.318897073483704</v>
      </c>
      <c r="S239" s="23">
        <f t="shared" si="83"/>
        <v>5.7562846325187484</v>
      </c>
      <c r="T239" s="24">
        <f t="shared" si="97"/>
        <v>-21.34601568433461</v>
      </c>
      <c r="U239" s="21">
        <f t="shared" si="98"/>
        <v>1801355.7384758799</v>
      </c>
      <c r="V239" s="21">
        <f t="shared" si="84"/>
        <v>1260949.0169331159</v>
      </c>
      <c r="W239" s="22">
        <f t="shared" si="85"/>
        <v>8.0503191855929686</v>
      </c>
      <c r="X239" s="23">
        <f t="shared" si="86"/>
        <v>3.7616946012679873</v>
      </c>
      <c r="Y239" s="24">
        <f t="shared" si="99"/>
        <v>-12.74203538167542</v>
      </c>
      <c r="Z239" s="14">
        <f t="shared" si="100"/>
        <v>3.7905408987563991</v>
      </c>
      <c r="AJ239">
        <f t="shared" si="76"/>
        <v>0</v>
      </c>
      <c r="AL239">
        <f t="shared" si="75"/>
        <v>84.670426035817144</v>
      </c>
    </row>
    <row r="240" spans="1:38" x14ac:dyDescent="0.25">
      <c r="A240" s="3">
        <f t="shared" si="87"/>
        <v>838</v>
      </c>
      <c r="B240" s="3">
        <f t="shared" si="89"/>
        <v>13.966666666666667</v>
      </c>
      <c r="C240" s="8">
        <f t="shared" si="88"/>
        <v>20</v>
      </c>
      <c r="D240" s="10">
        <f t="shared" si="77"/>
        <v>293.14999999999998</v>
      </c>
      <c r="E240" s="3">
        <f t="shared" si="90"/>
        <v>96.667704795172938</v>
      </c>
      <c r="F240" s="3">
        <f t="shared" si="78"/>
        <v>369.81770479517292</v>
      </c>
      <c r="G240" s="14">
        <f t="shared" si="91"/>
        <v>90.031703263234547</v>
      </c>
      <c r="H240" s="3">
        <f t="shared" si="79"/>
        <v>363.18170326323451</v>
      </c>
      <c r="I240" s="3">
        <f t="shared" si="92"/>
        <v>1.5894616694079384</v>
      </c>
      <c r="J240" s="3">
        <f t="shared" si="80"/>
        <v>11.6</v>
      </c>
      <c r="K240" s="3">
        <f t="shared" si="93"/>
        <v>84.657593567589785</v>
      </c>
      <c r="L240" s="3">
        <f t="shared" si="73"/>
        <v>-24.851206124649597</v>
      </c>
      <c r="M240" s="3">
        <f t="shared" si="74"/>
        <v>-21.982134733963058</v>
      </c>
      <c r="N240" s="20">
        <f t="shared" si="94"/>
        <v>1973340.5402645203</v>
      </c>
      <c r="O240" s="21">
        <f t="shared" si="81"/>
        <v>1381338.3781851642</v>
      </c>
      <c r="P240" s="22">
        <f t="shared" si="82"/>
        <v>10.788815397671337</v>
      </c>
      <c r="Q240" s="22">
        <f t="shared" si="95"/>
        <v>12.321575615902763</v>
      </c>
      <c r="R240" s="22">
        <f t="shared" si="96"/>
        <v>12.321575615902763</v>
      </c>
      <c r="S240" s="23">
        <f t="shared" si="83"/>
        <v>5.7575362423400183</v>
      </c>
      <c r="T240" s="24">
        <f t="shared" si="97"/>
        <v>-21.364587106401316</v>
      </c>
      <c r="U240" s="21">
        <f t="shared" si="98"/>
        <v>1802537.3202748704</v>
      </c>
      <c r="V240" s="21">
        <f t="shared" si="84"/>
        <v>1261776.1241924092</v>
      </c>
      <c r="W240" s="22">
        <f t="shared" si="85"/>
        <v>8.0513750143394827</v>
      </c>
      <c r="X240" s="23">
        <f t="shared" si="86"/>
        <v>3.7621879612459037</v>
      </c>
      <c r="Y240" s="24">
        <f t="shared" si="99"/>
        <v>-12.752065656648346</v>
      </c>
      <c r="Z240" s="14">
        <f t="shared" si="100"/>
        <v>3.7075999459274716</v>
      </c>
      <c r="AJ240">
        <f t="shared" si="76"/>
        <v>0</v>
      </c>
      <c r="AL240">
        <f t="shared" si="75"/>
        <v>84.657593567589785</v>
      </c>
    </row>
    <row r="241" spans="1:38" x14ac:dyDescent="0.25">
      <c r="A241" s="3">
        <f t="shared" si="87"/>
        <v>843</v>
      </c>
      <c r="B241" s="3">
        <f t="shared" si="89"/>
        <v>14.05</v>
      </c>
      <c r="C241" s="8">
        <f t="shared" si="88"/>
        <v>20</v>
      </c>
      <c r="D241" s="10">
        <f t="shared" si="77"/>
        <v>293.14999999999998</v>
      </c>
      <c r="E241" s="3">
        <f t="shared" si="90"/>
        <v>96.716599661791179</v>
      </c>
      <c r="F241" s="3">
        <f t="shared" si="78"/>
        <v>369.86659966179116</v>
      </c>
      <c r="G241" s="14">
        <f t="shared" si="91"/>
        <v>90.076604901680867</v>
      </c>
      <c r="H241" s="3">
        <f t="shared" si="79"/>
        <v>363.22660490168084</v>
      </c>
      <c r="I241" s="3">
        <f t="shared" si="92"/>
        <v>1.5896972937701717</v>
      </c>
      <c r="J241" s="3">
        <f t="shared" si="80"/>
        <v>11.6</v>
      </c>
      <c r="K241" s="3">
        <f t="shared" si="93"/>
        <v>84.645045649460499</v>
      </c>
      <c r="L241" s="3">
        <f t="shared" si="73"/>
        <v>-24.872927678521727</v>
      </c>
      <c r="M241" s="3">
        <f t="shared" si="74"/>
        <v>-22.001027389669527</v>
      </c>
      <c r="N241" s="20">
        <f t="shared" si="94"/>
        <v>1974599.0391691946</v>
      </c>
      <c r="O241" s="21">
        <f t="shared" si="81"/>
        <v>1382219.3274184361</v>
      </c>
      <c r="P241" s="22">
        <f t="shared" si="82"/>
        <v>10.79019116122876</v>
      </c>
      <c r="Q241" s="22">
        <f t="shared" si="95"/>
        <v>12.324194422912388</v>
      </c>
      <c r="R241" s="22">
        <f t="shared" si="96"/>
        <v>12.324194422912388</v>
      </c>
      <c r="S241" s="23">
        <f t="shared" si="83"/>
        <v>5.7587599394336069</v>
      </c>
      <c r="T241" s="24">
        <f t="shared" si="97"/>
        <v>-21.382756071779422</v>
      </c>
      <c r="U241" s="21">
        <f t="shared" si="98"/>
        <v>1803693.0379751346</v>
      </c>
      <c r="V241" s="21">
        <f t="shared" si="84"/>
        <v>1262585.1265825941</v>
      </c>
      <c r="W241" s="22">
        <f t="shared" si="85"/>
        <v>8.0524071961417896</v>
      </c>
      <c r="X241" s="23">
        <f t="shared" si="86"/>
        <v>3.7626702716517091</v>
      </c>
      <c r="Y241" s="24">
        <f t="shared" si="99"/>
        <v>-12.761877647288912</v>
      </c>
      <c r="Z241" s="14">
        <f t="shared" si="100"/>
        <v>3.6264568622009143</v>
      </c>
      <c r="AJ241">
        <f t="shared" si="76"/>
        <v>0</v>
      </c>
      <c r="AL241">
        <f t="shared" si="75"/>
        <v>84.645045649460499</v>
      </c>
    </row>
    <row r="242" spans="1:38" x14ac:dyDescent="0.25">
      <c r="A242" s="3">
        <f t="shared" si="87"/>
        <v>848</v>
      </c>
      <c r="B242" s="3">
        <f t="shared" si="89"/>
        <v>14.133333333333333</v>
      </c>
      <c r="C242" s="8">
        <f t="shared" si="88"/>
        <v>20</v>
      </c>
      <c r="D242" s="10">
        <f t="shared" si="77"/>
        <v>293.14999999999998</v>
      </c>
      <c r="E242" s="3">
        <f t="shared" si="90"/>
        <v>96.76442443446355</v>
      </c>
      <c r="F242" s="3">
        <f t="shared" si="78"/>
        <v>369.91442443446351</v>
      </c>
      <c r="G242" s="14">
        <f t="shared" si="91"/>
        <v>90.120523473983553</v>
      </c>
      <c r="H242" s="3">
        <f t="shared" si="79"/>
        <v>363.27052347398353</v>
      </c>
      <c r="I242" s="3">
        <f t="shared" si="92"/>
        <v>1.5899277613496798</v>
      </c>
      <c r="J242" s="3">
        <f t="shared" si="80"/>
        <v>11.6</v>
      </c>
      <c r="K242" s="3">
        <f t="shared" si="93"/>
        <v>84.632775948117825</v>
      </c>
      <c r="L242" s="3">
        <f t="shared" ref="L242:L305" si="101">$B$7*$B$29*0.0000000567*((D242)^4-(F242)^4)</f>
        <v>-24.894182178356775</v>
      </c>
      <c r="M242" s="3">
        <f t="shared" ref="M242:M305" si="102">$B$8*$B$29*0.0000000567*((D242)^4-(H242)^4)</f>
        <v>-22.019513193207402</v>
      </c>
      <c r="N242" s="20">
        <f t="shared" si="94"/>
        <v>1975829.9950585805</v>
      </c>
      <c r="O242" s="21">
        <f t="shared" si="81"/>
        <v>1383080.9965410063</v>
      </c>
      <c r="P242" s="22">
        <f t="shared" si="82"/>
        <v>10.791536136922085</v>
      </c>
      <c r="Q242" s="22">
        <f t="shared" si="95"/>
        <v>12.326754839496992</v>
      </c>
      <c r="R242" s="22">
        <f t="shared" si="96"/>
        <v>12.326754839496992</v>
      </c>
      <c r="S242" s="23">
        <f t="shared" si="83"/>
        <v>5.7599563522740489</v>
      </c>
      <c r="T242" s="24">
        <f t="shared" si="97"/>
        <v>-21.400531132857555</v>
      </c>
      <c r="U242" s="21">
        <f t="shared" si="98"/>
        <v>1804823.4526579136</v>
      </c>
      <c r="V242" s="21">
        <f t="shared" si="84"/>
        <v>1263376.4168605395</v>
      </c>
      <c r="W242" s="22">
        <f t="shared" si="85"/>
        <v>8.0534162678720111</v>
      </c>
      <c r="X242" s="23">
        <f t="shared" si="86"/>
        <v>3.7631417833511032</v>
      </c>
      <c r="Y242" s="24">
        <f t="shared" si="99"/>
        <v>-12.771476032961329</v>
      </c>
      <c r="Z242" s="14">
        <f t="shared" si="100"/>
        <v>3.5470734107347663</v>
      </c>
      <c r="AJ242">
        <f t="shared" si="76"/>
        <v>0</v>
      </c>
      <c r="AL242">
        <f t="shared" ref="AL242:AL305" si="103">-AJ242+K242</f>
        <v>84.632775948117825</v>
      </c>
    </row>
    <row r="243" spans="1:38" x14ac:dyDescent="0.25">
      <c r="A243" s="3">
        <f t="shared" si="87"/>
        <v>853</v>
      </c>
      <c r="B243" s="3">
        <f t="shared" si="89"/>
        <v>14.216666666666667</v>
      </c>
      <c r="C243" s="8">
        <f t="shared" si="88"/>
        <v>20</v>
      </c>
      <c r="D243" s="10">
        <f t="shared" si="77"/>
        <v>293.14999999999998</v>
      </c>
      <c r="E243" s="3">
        <f t="shared" si="90"/>
        <v>96.811202318764003</v>
      </c>
      <c r="F243" s="3">
        <f t="shared" si="78"/>
        <v>369.96120231876398</v>
      </c>
      <c r="G243" s="14">
        <f t="shared" si="91"/>
        <v>90.163480314739246</v>
      </c>
      <c r="H243" s="3">
        <f t="shared" si="79"/>
        <v>363.31348031473919</v>
      </c>
      <c r="I243" s="3">
        <f t="shared" si="92"/>
        <v>1.5901531839741236</v>
      </c>
      <c r="J243" s="3">
        <f t="shared" si="80"/>
        <v>11.6</v>
      </c>
      <c r="K243" s="3">
        <f t="shared" si="93"/>
        <v>84.620778272258377</v>
      </c>
      <c r="L243" s="3">
        <f t="shared" si="101"/>
        <v>-24.91497939192265</v>
      </c>
      <c r="M243" s="3">
        <f t="shared" si="102"/>
        <v>-22.037600680720733</v>
      </c>
      <c r="N243" s="20">
        <f t="shared" si="94"/>
        <v>1977034.005218067</v>
      </c>
      <c r="O243" s="21">
        <f t="shared" si="81"/>
        <v>1383923.8036526467</v>
      </c>
      <c r="P243" s="22">
        <f t="shared" si="82"/>
        <v>10.792851022645255</v>
      </c>
      <c r="Q243" s="22">
        <f t="shared" si="95"/>
        <v>12.32925817977395</v>
      </c>
      <c r="R243" s="22">
        <f t="shared" si="96"/>
        <v>12.32925817977395</v>
      </c>
      <c r="S243" s="23">
        <f t="shared" si="83"/>
        <v>5.7611260949125551</v>
      </c>
      <c r="T243" s="24">
        <f t="shared" si="97"/>
        <v>-21.41792066771557</v>
      </c>
      <c r="U243" s="21">
        <f t="shared" si="98"/>
        <v>1805929.1134517428</v>
      </c>
      <c r="V243" s="21">
        <f t="shared" si="84"/>
        <v>1264150.3794162199</v>
      </c>
      <c r="W243" s="22">
        <f t="shared" si="85"/>
        <v>8.0544027538842631</v>
      </c>
      <c r="X243" s="23">
        <f t="shared" si="86"/>
        <v>3.7636027413604647</v>
      </c>
      <c r="Y243" s="24">
        <f t="shared" si="99"/>
        <v>-12.780865395827671</v>
      </c>
      <c r="Z243" s="14">
        <f t="shared" si="100"/>
        <v>3.4694121360717496</v>
      </c>
      <c r="AJ243">
        <f t="shared" ref="AJ243:AJ306" si="104">(E243-C243)*$L$42</f>
        <v>0</v>
      </c>
      <c r="AL243">
        <f t="shared" si="103"/>
        <v>84.620778272258377</v>
      </c>
    </row>
    <row r="244" spans="1:38" x14ac:dyDescent="0.25">
      <c r="A244" s="3">
        <f t="shared" si="87"/>
        <v>858</v>
      </c>
      <c r="B244" s="3">
        <f t="shared" si="89"/>
        <v>14.3</v>
      </c>
      <c r="C244" s="8">
        <f t="shared" si="88"/>
        <v>20</v>
      </c>
      <c r="D244" s="10">
        <f t="shared" ref="D244:D307" si="105">C244+273.15</f>
        <v>293.14999999999998</v>
      </c>
      <c r="E244" s="3">
        <f t="shared" si="90"/>
        <v>96.856956026313611</v>
      </c>
      <c r="F244" s="3">
        <f t="shared" ref="F244:F307" si="106">E244+273.15</f>
        <v>370.00695602631356</v>
      </c>
      <c r="G244" s="14">
        <f t="shared" si="91"/>
        <v>90.20549630368626</v>
      </c>
      <c r="H244" s="3">
        <f t="shared" ref="H244:H307" si="107">G244+273.15</f>
        <v>363.35549630368621</v>
      </c>
      <c r="I244" s="3">
        <f t="shared" si="92"/>
        <v>1.5903736710908054</v>
      </c>
      <c r="J244" s="3">
        <f t="shared" ref="J244:J307" si="108">$B$13</f>
        <v>11.6</v>
      </c>
      <c r="K244" s="3">
        <f t="shared" si="93"/>
        <v>84.609046569356238</v>
      </c>
      <c r="L244" s="3">
        <f t="shared" si="101"/>
        <v>-24.935328894664025</v>
      </c>
      <c r="M244" s="3">
        <f t="shared" si="102"/>
        <v>-22.05529821905731</v>
      </c>
      <c r="N244" s="20">
        <f t="shared" si="94"/>
        <v>1978211.65421925</v>
      </c>
      <c r="O244" s="21">
        <f t="shared" ref="O244:O307" si="109">N244*$B$25</f>
        <v>1384748.1579534749</v>
      </c>
      <c r="P244" s="22">
        <f t="shared" ref="P244:P307" si="110">0.766*(O244*$B$39)^(1/5)</f>
        <v>10.794136500069655</v>
      </c>
      <c r="Q244" s="22">
        <f t="shared" si="95"/>
        <v>12.331705727729025</v>
      </c>
      <c r="R244" s="22">
        <f t="shared" si="96"/>
        <v>12.331705727729025</v>
      </c>
      <c r="S244" s="23">
        <f t="shared" ref="S244:S307" si="111">R244*$B$23/$B$30</f>
        <v>5.7622697673206531</v>
      </c>
      <c r="T244" s="24">
        <f t="shared" si="97"/>
        <v>-21.43493288334604</v>
      </c>
      <c r="U244" s="21">
        <f t="shared" si="98"/>
        <v>1807010.557777616</v>
      </c>
      <c r="V244" s="21">
        <f t="shared" ref="V244:V307" si="112">U244*$B$25</f>
        <v>1264907.3904443311</v>
      </c>
      <c r="W244" s="22">
        <f t="shared" ref="W244:W307" si="113">0.6*(V244*$B$42)^(1/5)</f>
        <v>8.0553671663215667</v>
      </c>
      <c r="X244" s="23">
        <f t="shared" ref="X244:X307" si="114">W244*$B$23/$B$30</f>
        <v>3.7640533849902593</v>
      </c>
      <c r="Y244" s="24">
        <f t="shared" si="99"/>
        <v>-12.790050222729672</v>
      </c>
      <c r="Z244" s="14">
        <f t="shared" si="100"/>
        <v>3.3934363495591953</v>
      </c>
      <c r="AJ244">
        <f t="shared" si="104"/>
        <v>0</v>
      </c>
      <c r="AL244">
        <f t="shared" si="103"/>
        <v>84.609046569356238</v>
      </c>
    </row>
    <row r="245" spans="1:38" x14ac:dyDescent="0.25">
      <c r="A245" s="3">
        <f t="shared" ref="A245:A308" si="115">A244+5</f>
        <v>863</v>
      </c>
      <c r="B245" s="3">
        <f t="shared" si="89"/>
        <v>14.383333333333333</v>
      </c>
      <c r="C245" s="8">
        <f t="shared" si="88"/>
        <v>20</v>
      </c>
      <c r="D245" s="10">
        <f t="shared" si="105"/>
        <v>293.14999999999998</v>
      </c>
      <c r="E245" s="3">
        <f t="shared" si="90"/>
        <v>96.90170778489302</v>
      </c>
      <c r="F245" s="3">
        <f t="shared" si="106"/>
        <v>370.05170778489298</v>
      </c>
      <c r="G245" s="14">
        <f t="shared" si="91"/>
        <v>90.246591875050299</v>
      </c>
      <c r="H245" s="3">
        <f t="shared" si="107"/>
        <v>363.39659187505026</v>
      </c>
      <c r="I245" s="3">
        <f t="shared" si="92"/>
        <v>1.5905893298153995</v>
      </c>
      <c r="J245" s="3">
        <f t="shared" si="108"/>
        <v>11.6</v>
      </c>
      <c r="K245" s="3">
        <f t="shared" si="93"/>
        <v>84.597574922507974</v>
      </c>
      <c r="L245" s="3">
        <f t="shared" si="101"/>
        <v>-24.955240072962269</v>
      </c>
      <c r="M245" s="3">
        <f t="shared" si="102"/>
        <v>-22.072614008695279</v>
      </c>
      <c r="N245" s="20">
        <f t="shared" si="94"/>
        <v>1979363.5141802181</v>
      </c>
      <c r="O245" s="21">
        <f t="shared" si="109"/>
        <v>1385554.4599261526</v>
      </c>
      <c r="P245" s="22">
        <f t="shared" si="110"/>
        <v>10.795393235039628</v>
      </c>
      <c r="Q245" s="22">
        <f t="shared" si="95"/>
        <v>12.33409873793293</v>
      </c>
      <c r="R245" s="22">
        <f t="shared" si="96"/>
        <v>12.33409873793293</v>
      </c>
      <c r="S245" s="23">
        <f t="shared" si="111"/>
        <v>5.7633879557250243</v>
      </c>
      <c r="T245" s="24">
        <f t="shared" si="97"/>
        <v>-21.451575818831468</v>
      </c>
      <c r="U245" s="21">
        <f t="shared" si="98"/>
        <v>1808068.3115895323</v>
      </c>
      <c r="V245" s="21">
        <f t="shared" si="112"/>
        <v>1265647.8181126725</v>
      </c>
      <c r="W245" s="22">
        <f t="shared" si="113"/>
        <v>8.0563100054145682</v>
      </c>
      <c r="X245" s="23">
        <f t="shared" si="114"/>
        <v>3.7644939479846258</v>
      </c>
      <c r="Y245" s="24">
        <f t="shared" si="99"/>
        <v>-12.799034907040365</v>
      </c>
      <c r="Z245" s="14">
        <f t="shared" si="100"/>
        <v>3.3191101149785887</v>
      </c>
      <c r="AJ245">
        <f t="shared" si="104"/>
        <v>0</v>
      </c>
      <c r="AL245">
        <f t="shared" si="103"/>
        <v>84.597574922507974</v>
      </c>
    </row>
    <row r="246" spans="1:38" x14ac:dyDescent="0.25">
      <c r="A246" s="3">
        <f t="shared" si="115"/>
        <v>868</v>
      </c>
      <c r="B246" s="3">
        <f t="shared" si="89"/>
        <v>14.466666666666667</v>
      </c>
      <c r="C246" s="8">
        <f t="shared" si="88"/>
        <v>20</v>
      </c>
      <c r="D246" s="10">
        <f t="shared" si="105"/>
        <v>293.14999999999998</v>
      </c>
      <c r="E246" s="3">
        <f t="shared" si="90"/>
        <v>96.945479348365339</v>
      </c>
      <c r="F246" s="3">
        <f t="shared" si="106"/>
        <v>370.0954793483653</v>
      </c>
      <c r="G246" s="14">
        <f t="shared" si="91"/>
        <v>90.28678702671327</v>
      </c>
      <c r="H246" s="3">
        <f t="shared" si="107"/>
        <v>363.43678702671326</v>
      </c>
      <c r="I246" s="3">
        <f t="shared" si="92"/>
        <v>1.5908002649797726</v>
      </c>
      <c r="J246" s="3">
        <f t="shared" si="108"/>
        <v>11.6</v>
      </c>
      <c r="K246" s="3">
        <f t="shared" si="93"/>
        <v>84.586357547351156</v>
      </c>
      <c r="L246" s="3">
        <f t="shared" si="101"/>
        <v>-24.974722127363918</v>
      </c>
      <c r="M246" s="3">
        <f t="shared" si="102"/>
        <v>-22.089556086638535</v>
      </c>
      <c r="N246" s="20">
        <f t="shared" si="94"/>
        <v>1980490.1450209543</v>
      </c>
      <c r="O246" s="21">
        <f t="shared" si="109"/>
        <v>1386343.101514668</v>
      </c>
      <c r="P246" s="22">
        <f t="shared" si="110"/>
        <v>10.796621877957456</v>
      </c>
      <c r="Q246" s="22">
        <f t="shared" si="95"/>
        <v>12.336438436239714</v>
      </c>
      <c r="R246" s="22">
        <f t="shared" si="96"/>
        <v>12.336438436239714</v>
      </c>
      <c r="S246" s="23">
        <f t="shared" si="111"/>
        <v>5.7644812329338295</v>
      </c>
      <c r="T246" s="24">
        <f t="shared" si="97"/>
        <v>-21.467857348477082</v>
      </c>
      <c r="U246" s="21">
        <f t="shared" si="98"/>
        <v>1809102.8896104936</v>
      </c>
      <c r="V246" s="21">
        <f t="shared" si="112"/>
        <v>1266372.0227273453</v>
      </c>
      <c r="W246" s="22">
        <f t="shared" si="113"/>
        <v>8.0572317597722858</v>
      </c>
      <c r="X246" s="23">
        <f t="shared" si="114"/>
        <v>3.7649246586572316</v>
      </c>
      <c r="Y246" s="24">
        <f t="shared" si="99"/>
        <v>-12.807823750485641</v>
      </c>
      <c r="Z246" s="14">
        <f t="shared" si="100"/>
        <v>3.2463982343859765</v>
      </c>
      <c r="AJ246">
        <f t="shared" si="104"/>
        <v>0</v>
      </c>
      <c r="AL246">
        <f t="shared" si="103"/>
        <v>84.586357547351156</v>
      </c>
    </row>
    <row r="247" spans="1:38" x14ac:dyDescent="0.25">
      <c r="A247" s="3">
        <f t="shared" si="115"/>
        <v>873</v>
      </c>
      <c r="B247" s="3">
        <f t="shared" si="89"/>
        <v>14.55</v>
      </c>
      <c r="C247" s="8">
        <f t="shared" si="88"/>
        <v>20</v>
      </c>
      <c r="D247" s="10">
        <f t="shared" si="105"/>
        <v>293.14999999999998</v>
      </c>
      <c r="E247" s="3">
        <f t="shared" si="90"/>
        <v>96.988292006412308</v>
      </c>
      <c r="F247" s="3">
        <f t="shared" si="106"/>
        <v>370.13829200641226</v>
      </c>
      <c r="G247" s="14">
        <f t="shared" si="91"/>
        <v>90.326101329208029</v>
      </c>
      <c r="H247" s="3">
        <f t="shared" si="107"/>
        <v>363.47610132920801</v>
      </c>
      <c r="I247" s="3">
        <f t="shared" si="92"/>
        <v>1.5910065791789008</v>
      </c>
      <c r="J247" s="3">
        <f t="shared" si="108"/>
        <v>11.6</v>
      </c>
      <c r="K247" s="3">
        <f t="shared" si="93"/>
        <v>84.57538878905504</v>
      </c>
      <c r="L247" s="3">
        <f t="shared" si="101"/>
        <v>-24.993784075777359</v>
      </c>
      <c r="M247" s="3">
        <f t="shared" si="102"/>
        <v>-22.106132329280857</v>
      </c>
      <c r="N247" s="20">
        <f t="shared" si="94"/>
        <v>1981592.0947139349</v>
      </c>
      <c r="O247" s="21">
        <f t="shared" si="109"/>
        <v>1387114.4662997543</v>
      </c>
      <c r="P247" s="22">
        <f t="shared" si="110"/>
        <v>10.797823064158209</v>
      </c>
      <c r="Q247" s="22">
        <f t="shared" si="95"/>
        <v>12.338726020467337</v>
      </c>
      <c r="R247" s="22">
        <f t="shared" si="96"/>
        <v>12.338726020467337</v>
      </c>
      <c r="S247" s="23">
        <f t="shared" si="111"/>
        <v>5.7655501586547375</v>
      </c>
      <c r="T247" s="24">
        <f t="shared" si="97"/>
        <v>-21.483785184898984</v>
      </c>
      <c r="U247" s="21">
        <f t="shared" si="98"/>
        <v>1810114.7955640161</v>
      </c>
      <c r="V247" s="21">
        <f t="shared" si="112"/>
        <v>1267080.3568948111</v>
      </c>
      <c r="W247" s="22">
        <f t="shared" si="113"/>
        <v>8.0581329066651008</v>
      </c>
      <c r="X247" s="23">
        <f t="shared" si="114"/>
        <v>3.7653457400235109</v>
      </c>
      <c r="Y247" s="24">
        <f t="shared" si="99"/>
        <v>-12.816420964935929</v>
      </c>
      <c r="Z247" s="14">
        <f t="shared" si="100"/>
        <v>3.1752662341619171</v>
      </c>
      <c r="AJ247">
        <f t="shared" si="104"/>
        <v>0</v>
      </c>
      <c r="AL247">
        <f t="shared" si="103"/>
        <v>84.57538878905504</v>
      </c>
    </row>
    <row r="248" spans="1:38" x14ac:dyDescent="0.25">
      <c r="A248" s="3">
        <f t="shared" si="115"/>
        <v>878</v>
      </c>
      <c r="B248" s="3">
        <f t="shared" si="89"/>
        <v>14.633333333333333</v>
      </c>
      <c r="C248" s="8">
        <f t="shared" si="88"/>
        <v>20</v>
      </c>
      <c r="D248" s="10">
        <f t="shared" si="105"/>
        <v>293.14999999999998</v>
      </c>
      <c r="E248" s="3">
        <f t="shared" si="90"/>
        <v>97.030166594086538</v>
      </c>
      <c r="F248" s="3">
        <f t="shared" si="106"/>
        <v>370.18016659408653</v>
      </c>
      <c r="G248" s="14">
        <f t="shared" si="91"/>
        <v>90.364553934541902</v>
      </c>
      <c r="H248" s="3">
        <f t="shared" si="107"/>
        <v>363.51455393454188</v>
      </c>
      <c r="I248" s="3">
        <f t="shared" si="92"/>
        <v>1.5912083728169031</v>
      </c>
      <c r="J248" s="3">
        <f t="shared" si="108"/>
        <v>11.6</v>
      </c>
      <c r="K248" s="3">
        <f t="shared" si="93"/>
        <v>84.564663119381123</v>
      </c>
      <c r="L248" s="3">
        <f t="shared" si="101"/>
        <v>-25.012434756636566</v>
      </c>
      <c r="M248" s="3">
        <f t="shared" si="102"/>
        <v>-22.122350455237598</v>
      </c>
      <c r="N248" s="20">
        <f t="shared" si="94"/>
        <v>1982669.8995299935</v>
      </c>
      <c r="O248" s="21">
        <f t="shared" si="109"/>
        <v>1387868.9296709953</v>
      </c>
      <c r="P248" s="22">
        <f t="shared" si="110"/>
        <v>10.798997414274705</v>
      </c>
      <c r="Q248" s="22">
        <f t="shared" si="95"/>
        <v>12.340962661061132</v>
      </c>
      <c r="R248" s="22">
        <f t="shared" si="96"/>
        <v>12.340962661061132</v>
      </c>
      <c r="S248" s="23">
        <f t="shared" si="111"/>
        <v>5.7665952798049291</v>
      </c>
      <c r="T248" s="24">
        <f t="shared" si="97"/>
        <v>-21.499366882067864</v>
      </c>
      <c r="U248" s="21">
        <f t="shared" si="98"/>
        <v>1811104.5224012397</v>
      </c>
      <c r="V248" s="21">
        <f t="shared" si="112"/>
        <v>1267773.1656808676</v>
      </c>
      <c r="W248" s="22">
        <f t="shared" si="113"/>
        <v>8.0590139123003208</v>
      </c>
      <c r="X248" s="23">
        <f t="shared" si="114"/>
        <v>3.7657574099294226</v>
      </c>
      <c r="Y248" s="24">
        <f t="shared" si="99"/>
        <v>-12.824830674168377</v>
      </c>
      <c r="Z248" s="14">
        <f t="shared" si="100"/>
        <v>3.1056803512707223</v>
      </c>
      <c r="AJ248">
        <f t="shared" si="104"/>
        <v>0</v>
      </c>
      <c r="AL248">
        <f t="shared" si="103"/>
        <v>84.564663119381123</v>
      </c>
    </row>
    <row r="249" spans="1:38" x14ac:dyDescent="0.25">
      <c r="A249" s="3">
        <f t="shared" si="115"/>
        <v>883</v>
      </c>
      <c r="B249" s="3">
        <f t="shared" si="89"/>
        <v>14.716666666666667</v>
      </c>
      <c r="C249" s="8">
        <f t="shared" si="88"/>
        <v>20</v>
      </c>
      <c r="D249" s="10">
        <f t="shared" si="105"/>
        <v>293.14999999999998</v>
      </c>
      <c r="E249" s="3">
        <f t="shared" si="90"/>
        <v>97.07112350118247</v>
      </c>
      <c r="F249" s="3">
        <f t="shared" si="106"/>
        <v>370.22112350118243</v>
      </c>
      <c r="G249" s="14">
        <f t="shared" si="91"/>
        <v>90.402163584851309</v>
      </c>
      <c r="H249" s="3">
        <f t="shared" si="107"/>
        <v>363.55216358485131</v>
      </c>
      <c r="I249" s="3">
        <f t="shared" si="92"/>
        <v>1.5914057441521983</v>
      </c>
      <c r="J249" s="3">
        <f t="shared" si="108"/>
        <v>11.6</v>
      </c>
      <c r="K249" s="3">
        <f t="shared" si="93"/>
        <v>84.554175133812393</v>
      </c>
      <c r="L249" s="3">
        <f t="shared" si="101"/>
        <v>-25.030682832030916</v>
      </c>
      <c r="M249" s="3">
        <f t="shared" si="102"/>
        <v>-22.138218028144802</v>
      </c>
      <c r="N249" s="20">
        <f t="shared" si="94"/>
        <v>1983724.08427952</v>
      </c>
      <c r="O249" s="21">
        <f t="shared" si="109"/>
        <v>1388606.8589956639</v>
      </c>
      <c r="P249" s="22">
        <f t="shared" si="110"/>
        <v>10.800145534592914</v>
      </c>
      <c r="Q249" s="22">
        <f t="shared" si="95"/>
        <v>12.343149501740482</v>
      </c>
      <c r="R249" s="22">
        <f t="shared" si="96"/>
        <v>12.343149501740482</v>
      </c>
      <c r="S249" s="23">
        <f t="shared" si="111"/>
        <v>5.7676171308132798</v>
      </c>
      <c r="T249" s="24">
        <f t="shared" si="97"/>
        <v>-21.514609838307987</v>
      </c>
      <c r="U249" s="21">
        <f t="shared" si="98"/>
        <v>1812072.5525236882</v>
      </c>
      <c r="V249" s="21">
        <f t="shared" si="112"/>
        <v>1268450.7867665817</v>
      </c>
      <c r="W249" s="22">
        <f t="shared" si="113"/>
        <v>8.0598752320904392</v>
      </c>
      <c r="X249" s="23">
        <f t="shared" si="114"/>
        <v>3.7661598811768053</v>
      </c>
      <c r="Y249" s="24">
        <f t="shared" si="99"/>
        <v>-12.833056915599579</v>
      </c>
      <c r="Z249" s="14">
        <f t="shared" si="100"/>
        <v>3.0376075197291019</v>
      </c>
      <c r="AJ249">
        <f t="shared" si="104"/>
        <v>0</v>
      </c>
      <c r="AL249">
        <f t="shared" si="103"/>
        <v>84.554175133812393</v>
      </c>
    </row>
    <row r="250" spans="1:38" x14ac:dyDescent="0.25">
      <c r="A250" s="3">
        <f t="shared" si="115"/>
        <v>888</v>
      </c>
      <c r="B250" s="3">
        <f t="shared" si="89"/>
        <v>14.8</v>
      </c>
      <c r="C250" s="8">
        <f t="shared" si="88"/>
        <v>20</v>
      </c>
      <c r="D250" s="10">
        <f t="shared" si="105"/>
        <v>293.14999999999998</v>
      </c>
      <c r="E250" s="3">
        <f t="shared" si="90"/>
        <v>97.111182681428943</v>
      </c>
      <c r="F250" s="3">
        <f t="shared" si="106"/>
        <v>370.26118268142892</v>
      </c>
      <c r="G250" s="14">
        <f t="shared" si="91"/>
        <v>90.438948620890116</v>
      </c>
      <c r="H250" s="3">
        <f t="shared" si="107"/>
        <v>363.58894862089011</v>
      </c>
      <c r="I250" s="3">
        <f t="shared" si="92"/>
        <v>1.5915987893418062</v>
      </c>
      <c r="J250" s="3">
        <f t="shared" si="108"/>
        <v>11.6</v>
      </c>
      <c r="K250" s="3">
        <f t="shared" si="93"/>
        <v>84.543919548749017</v>
      </c>
      <c r="L250" s="3">
        <f t="shared" si="101"/>
        <v>-25.048536790801037</v>
      </c>
      <c r="M250" s="3">
        <f t="shared" si="102"/>
        <v>-22.153742459424773</v>
      </c>
      <c r="N250" s="20">
        <f t="shared" si="94"/>
        <v>1984755.162549064</v>
      </c>
      <c r="O250" s="21">
        <f t="shared" si="109"/>
        <v>1389328.6137843446</v>
      </c>
      <c r="P250" s="22">
        <f t="shared" si="110"/>
        <v>10.801268017398076</v>
      </c>
      <c r="Q250" s="22">
        <f t="shared" si="95"/>
        <v>12.345287660129161</v>
      </c>
      <c r="R250" s="22">
        <f t="shared" si="96"/>
        <v>12.345287660129161</v>
      </c>
      <c r="S250" s="23">
        <f t="shared" si="111"/>
        <v>5.7686162339148987</v>
      </c>
      <c r="T250" s="24">
        <f t="shared" si="97"/>
        <v>-21.529521299251471</v>
      </c>
      <c r="U250" s="21">
        <f t="shared" si="98"/>
        <v>1813019.3580017495</v>
      </c>
      <c r="V250" s="21">
        <f t="shared" si="112"/>
        <v>1269113.5506012246</v>
      </c>
      <c r="W250" s="22">
        <f t="shared" si="113"/>
        <v>8.060717310914324</v>
      </c>
      <c r="X250" s="23">
        <f t="shared" si="114"/>
        <v>3.7665533616454203</v>
      </c>
      <c r="Y250" s="24">
        <f t="shared" si="99"/>
        <v>-12.841103641989083</v>
      </c>
      <c r="Z250" s="14">
        <f t="shared" si="100"/>
        <v>2.9710153572826492</v>
      </c>
      <c r="AJ250">
        <f t="shared" si="104"/>
        <v>0</v>
      </c>
      <c r="AL250">
        <f t="shared" si="103"/>
        <v>84.543919548749017</v>
      </c>
    </row>
    <row r="251" spans="1:38" x14ac:dyDescent="0.25">
      <c r="A251" s="3">
        <f t="shared" si="115"/>
        <v>893</v>
      </c>
      <c r="B251" s="3">
        <f t="shared" si="89"/>
        <v>14.883333333333333</v>
      </c>
      <c r="C251" s="8">
        <f t="shared" si="88"/>
        <v>20</v>
      </c>
      <c r="D251" s="10">
        <f t="shared" si="105"/>
        <v>293.14999999999998</v>
      </c>
      <c r="E251" s="3">
        <f t="shared" si="90"/>
        <v>97.150363661505992</v>
      </c>
      <c r="F251" s="3">
        <f t="shared" si="106"/>
        <v>370.30036366150597</v>
      </c>
      <c r="G251" s="14">
        <f t="shared" si="91"/>
        <v>90.474926990354746</v>
      </c>
      <c r="H251" s="3">
        <f t="shared" si="107"/>
        <v>363.62492699035471</v>
      </c>
      <c r="I251" s="3">
        <f t="shared" si="92"/>
        <v>1.5917876024847974</v>
      </c>
      <c r="J251" s="3">
        <f t="shared" si="108"/>
        <v>11.6</v>
      </c>
      <c r="K251" s="3">
        <f t="shared" si="93"/>
        <v>84.533891198769481</v>
      </c>
      <c r="L251" s="3">
        <f t="shared" si="101"/>
        <v>-25.066004951599059</v>
      </c>
      <c r="M251" s="3">
        <f t="shared" si="102"/>
        <v>-22.168931011018373</v>
      </c>
      <c r="N251" s="20">
        <f t="shared" si="94"/>
        <v>1985763.6369334208</v>
      </c>
      <c r="O251" s="21">
        <f t="shared" si="109"/>
        <v>1390034.5458533945</v>
      </c>
      <c r="P251" s="22">
        <f t="shared" si="110"/>
        <v>10.802365441311784</v>
      </c>
      <c r="Q251" s="22">
        <f t="shared" si="95"/>
        <v>12.347378228370042</v>
      </c>
      <c r="R251" s="22">
        <f t="shared" si="96"/>
        <v>12.347378228370042</v>
      </c>
      <c r="S251" s="23">
        <f t="shared" si="111"/>
        <v>5.7695930994383646</v>
      </c>
      <c r="T251" s="24">
        <f t="shared" si="97"/>
        <v>-21.544108360748332</v>
      </c>
      <c r="U251" s="21">
        <f t="shared" si="98"/>
        <v>1813945.4007889552</v>
      </c>
      <c r="V251" s="21">
        <f t="shared" si="112"/>
        <v>1269761.7805522685</v>
      </c>
      <c r="W251" s="22">
        <f t="shared" si="113"/>
        <v>8.0615405833716434</v>
      </c>
      <c r="X251" s="23">
        <f t="shared" si="114"/>
        <v>3.7669380544118405</v>
      </c>
      <c r="Y251" s="24">
        <f t="shared" si="99"/>
        <v>-12.848974723114189</v>
      </c>
      <c r="Z251" s="14">
        <f t="shared" si="100"/>
        <v>2.9058721522895326</v>
      </c>
      <c r="AJ251">
        <f t="shared" si="104"/>
        <v>0</v>
      </c>
      <c r="AL251">
        <f t="shared" si="103"/>
        <v>84.533891198769481</v>
      </c>
    </row>
    <row r="252" spans="1:38" x14ac:dyDescent="0.25">
      <c r="A252" s="3">
        <f t="shared" si="115"/>
        <v>898</v>
      </c>
      <c r="B252" s="3">
        <f t="shared" si="89"/>
        <v>14.966666666666667</v>
      </c>
      <c r="C252" s="8">
        <f t="shared" si="88"/>
        <v>20</v>
      </c>
      <c r="D252" s="10">
        <f t="shared" si="105"/>
        <v>293.14999999999998</v>
      </c>
      <c r="E252" s="3">
        <f t="shared" si="90"/>
        <v>97.188685549888774</v>
      </c>
      <c r="F252" s="3">
        <f t="shared" si="106"/>
        <v>370.33868554988874</v>
      </c>
      <c r="G252" s="14">
        <f t="shared" si="91"/>
        <v>90.510116256048178</v>
      </c>
      <c r="H252" s="3">
        <f t="shared" si="107"/>
        <v>363.66011625604813</v>
      </c>
      <c r="I252" s="3">
        <f t="shared" si="92"/>
        <v>1.5919722756649139</v>
      </c>
      <c r="J252" s="3">
        <f t="shared" si="108"/>
        <v>11.6</v>
      </c>
      <c r="K252" s="3">
        <f t="shared" si="93"/>
        <v>84.524085033954975</v>
      </c>
      <c r="L252" s="3">
        <f t="shared" si="101"/>
        <v>-25.083095465913615</v>
      </c>
      <c r="M252" s="3">
        <f t="shared" si="102"/>
        <v>-22.183790798082974</v>
      </c>
      <c r="N252" s="20">
        <f t="shared" si="94"/>
        <v>1986749.9992632605</v>
      </c>
      <c r="O252" s="21">
        <f t="shared" si="109"/>
        <v>1390724.9994842822</v>
      </c>
      <c r="P252" s="22">
        <f t="shared" si="110"/>
        <v>10.803438371620354</v>
      </c>
      <c r="Q252" s="22">
        <f t="shared" si="95"/>
        <v>12.349422273724247</v>
      </c>
      <c r="R252" s="22">
        <f t="shared" si="96"/>
        <v>12.349422273724247</v>
      </c>
      <c r="S252" s="23">
        <f t="shared" si="111"/>
        <v>5.770548226085694</v>
      </c>
      <c r="T252" s="24">
        <f t="shared" si="97"/>
        <v>-21.558377971731783</v>
      </c>
      <c r="U252" s="21">
        <f t="shared" si="98"/>
        <v>1814851.1329321114</v>
      </c>
      <c r="V252" s="21">
        <f t="shared" si="112"/>
        <v>1270395.793052478</v>
      </c>
      <c r="W252" s="22">
        <f t="shared" si="113"/>
        <v>8.0623454740305842</v>
      </c>
      <c r="X252" s="23">
        <f t="shared" si="114"/>
        <v>3.7673141578652007</v>
      </c>
      <c r="Y252" s="24">
        <f t="shared" si="99"/>
        <v>-12.856673947415965</v>
      </c>
      <c r="Z252" s="14">
        <f t="shared" si="100"/>
        <v>2.8421468508106376</v>
      </c>
      <c r="AJ252">
        <f t="shared" si="104"/>
        <v>0</v>
      </c>
      <c r="AL252">
        <f t="shared" si="103"/>
        <v>84.524085033954975</v>
      </c>
    </row>
    <row r="253" spans="1:38" x14ac:dyDescent="0.25">
      <c r="A253" s="3">
        <f t="shared" si="115"/>
        <v>903</v>
      </c>
      <c r="B253" s="3">
        <f t="shared" si="89"/>
        <v>15.05</v>
      </c>
      <c r="C253" s="8">
        <f t="shared" si="88"/>
        <v>20</v>
      </c>
      <c r="D253" s="10">
        <f t="shared" si="105"/>
        <v>293.14999999999998</v>
      </c>
      <c r="E253" s="3">
        <f t="shared" si="90"/>
        <v>97.226167045521137</v>
      </c>
      <c r="F253" s="3">
        <f t="shared" si="106"/>
        <v>370.37616704552113</v>
      </c>
      <c r="G253" s="14">
        <f t="shared" si="91"/>
        <v>90.544533603885796</v>
      </c>
      <c r="H253" s="3">
        <f t="shared" si="107"/>
        <v>363.69453360388576</v>
      </c>
      <c r="I253" s="3">
        <f t="shared" si="92"/>
        <v>1.5921528989923663</v>
      </c>
      <c r="J253" s="3">
        <f t="shared" si="108"/>
        <v>11.6</v>
      </c>
      <c r="K253" s="3">
        <f t="shared" si="93"/>
        <v>84.514496117275954</v>
      </c>
      <c r="L253" s="3">
        <f t="shared" si="101"/>
        <v>-25.099816321058455</v>
      </c>
      <c r="M253" s="3">
        <f t="shared" si="102"/>
        <v>-22.198328791656184</v>
      </c>
      <c r="N253" s="20">
        <f t="shared" si="94"/>
        <v>1987714.7308283788</v>
      </c>
      <c r="O253" s="21">
        <f t="shared" si="109"/>
        <v>1391400.3115798652</v>
      </c>
      <c r="P253" s="22">
        <f t="shared" si="110"/>
        <v>10.804487360594687</v>
      </c>
      <c r="Q253" s="22">
        <f t="shared" si="95"/>
        <v>12.351420839155518</v>
      </c>
      <c r="R253" s="22">
        <f t="shared" si="96"/>
        <v>12.351420839155518</v>
      </c>
      <c r="S253" s="23">
        <f t="shared" si="111"/>
        <v>5.7714821012053958</v>
      </c>
      <c r="T253" s="24">
        <f t="shared" si="97"/>
        <v>-21.572336937039488</v>
      </c>
      <c r="U253" s="21">
        <f t="shared" si="98"/>
        <v>1815736.9967773613</v>
      </c>
      <c r="V253" s="21">
        <f t="shared" si="112"/>
        <v>1271015.8977441527</v>
      </c>
      <c r="W253" s="22">
        <f t="shared" si="113"/>
        <v>8.0631323976691611</v>
      </c>
      <c r="X253" s="23">
        <f t="shared" si="114"/>
        <v>3.7676818658199536</v>
      </c>
      <c r="Y253" s="24">
        <f t="shared" si="99"/>
        <v>-12.864205023617004</v>
      </c>
      <c r="Z253" s="14">
        <f t="shared" si="100"/>
        <v>2.7798090439048266</v>
      </c>
      <c r="AJ253">
        <f t="shared" si="104"/>
        <v>0</v>
      </c>
      <c r="AL253">
        <f t="shared" si="103"/>
        <v>84.514496117275954</v>
      </c>
    </row>
    <row r="254" spans="1:38" x14ac:dyDescent="0.25">
      <c r="A254" s="3">
        <f t="shared" si="115"/>
        <v>908</v>
      </c>
      <c r="B254" s="3">
        <f t="shared" si="89"/>
        <v>15.133333333333333</v>
      </c>
      <c r="C254" s="8">
        <f t="shared" si="88"/>
        <v>20</v>
      </c>
      <c r="D254" s="10">
        <f t="shared" si="105"/>
        <v>293.14999999999998</v>
      </c>
      <c r="E254" s="3">
        <f t="shared" si="90"/>
        <v>97.262826446321696</v>
      </c>
      <c r="F254" s="3">
        <f t="shared" si="106"/>
        <v>370.41282644632167</v>
      </c>
      <c r="G254" s="14">
        <f t="shared" si="91"/>
        <v>90.578195850745416</v>
      </c>
      <c r="H254" s="3">
        <f t="shared" si="107"/>
        <v>363.72819585074541</v>
      </c>
      <c r="I254" s="3">
        <f t="shared" si="92"/>
        <v>1.5923295606448244</v>
      </c>
      <c r="J254" s="3">
        <f t="shared" si="108"/>
        <v>11.6</v>
      </c>
      <c r="K254" s="3">
        <f t="shared" si="93"/>
        <v>84.505119622039189</v>
      </c>
      <c r="L254" s="3">
        <f t="shared" si="101"/>
        <v>-25.116175343124581</v>
      </c>
      <c r="M254" s="3">
        <f t="shared" si="102"/>
        <v>-22.212551821284926</v>
      </c>
      <c r="N254" s="20">
        <f t="shared" si="94"/>
        <v>1988658.3025966326</v>
      </c>
      <c r="O254" s="21">
        <f t="shared" si="109"/>
        <v>1392060.8118176428</v>
      </c>
      <c r="P254" s="22">
        <f t="shared" si="110"/>
        <v>10.805512947801871</v>
      </c>
      <c r="Q254" s="22">
        <f t="shared" si="95"/>
        <v>12.353374943899913</v>
      </c>
      <c r="R254" s="22">
        <f t="shared" si="96"/>
        <v>12.353374943899913</v>
      </c>
      <c r="S254" s="23">
        <f t="shared" si="111"/>
        <v>5.7723952010586865</v>
      </c>
      <c r="T254" s="24">
        <f t="shared" si="97"/>
        <v>-21.585991920190512</v>
      </c>
      <c r="U254" s="21">
        <f t="shared" si="98"/>
        <v>1816603.425172237</v>
      </c>
      <c r="V254" s="21">
        <f t="shared" si="112"/>
        <v>1271622.3976205657</v>
      </c>
      <c r="W254" s="22">
        <f t="shared" si="113"/>
        <v>8.0639017595102978</v>
      </c>
      <c r="X254" s="23">
        <f t="shared" si="114"/>
        <v>3.7680413676257212</v>
      </c>
      <c r="Y254" s="24">
        <f t="shared" si="99"/>
        <v>-12.871571582311139</v>
      </c>
      <c r="Z254" s="14">
        <f t="shared" si="100"/>
        <v>2.7188289551280302</v>
      </c>
      <c r="AJ254">
        <f t="shared" si="104"/>
        <v>0</v>
      </c>
      <c r="AL254">
        <f t="shared" si="103"/>
        <v>84.505119622039189</v>
      </c>
    </row>
    <row r="255" spans="1:38" x14ac:dyDescent="0.25">
      <c r="A255" s="3">
        <f t="shared" si="115"/>
        <v>913</v>
      </c>
      <c r="B255" s="3">
        <f t="shared" si="89"/>
        <v>15.216666666666667</v>
      </c>
      <c r="C255" s="8">
        <f t="shared" si="88"/>
        <v>20</v>
      </c>
      <c r="D255" s="10">
        <f t="shared" si="105"/>
        <v>293.14999999999998</v>
      </c>
      <c r="E255" s="3">
        <f t="shared" si="90"/>
        <v>97.298681657525051</v>
      </c>
      <c r="F255" s="3">
        <f t="shared" si="106"/>
        <v>370.44868165752501</v>
      </c>
      <c r="G255" s="14">
        <f t="shared" si="91"/>
        <v>90.611119452164033</v>
      </c>
      <c r="H255" s="3">
        <f t="shared" si="107"/>
        <v>363.761119452164</v>
      </c>
      <c r="I255" s="3">
        <f t="shared" si="92"/>
        <v>1.5925023469076134</v>
      </c>
      <c r="J255" s="3">
        <f t="shared" si="108"/>
        <v>11.6</v>
      </c>
      <c r="K255" s="3">
        <f t="shared" si="93"/>
        <v>84.495950829393848</v>
      </c>
      <c r="L255" s="3">
        <f t="shared" si="101"/>
        <v>-25.132180199895284</v>
      </c>
      <c r="M255" s="3">
        <f t="shared" si="102"/>
        <v>-22.226466577619586</v>
      </c>
      <c r="N255" s="20">
        <f t="shared" si="94"/>
        <v>1989581.1754286336</v>
      </c>
      <c r="O255" s="21">
        <f t="shared" si="109"/>
        <v>1392706.8228000435</v>
      </c>
      <c r="P255" s="22">
        <f t="shared" si="110"/>
        <v>10.80651566040882</v>
      </c>
      <c r="Q255" s="22">
        <f t="shared" si="95"/>
        <v>12.355285584021495</v>
      </c>
      <c r="R255" s="22">
        <f t="shared" si="96"/>
        <v>12.355285584021495</v>
      </c>
      <c r="S255" s="23">
        <f t="shared" si="111"/>
        <v>5.7732879910791342</v>
      </c>
      <c r="T255" s="24">
        <f t="shared" si="97"/>
        <v>-21.599349446118495</v>
      </c>
      <c r="U255" s="21">
        <f t="shared" si="98"/>
        <v>1817450.8416637629</v>
      </c>
      <c r="V255" s="21">
        <f t="shared" si="112"/>
        <v>1272215.589164634</v>
      </c>
      <c r="W255" s="22">
        <f t="shared" si="113"/>
        <v>8.0646539554507886</v>
      </c>
      <c r="X255" s="23">
        <f t="shared" si="114"/>
        <v>3.7683928482742779</v>
      </c>
      <c r="Y255" s="24">
        <f t="shared" si="99"/>
        <v>-12.878777177525304</v>
      </c>
      <c r="Z255" s="14">
        <f t="shared" si="100"/>
        <v>2.6591774282351714</v>
      </c>
      <c r="AJ255">
        <f t="shared" si="104"/>
        <v>0</v>
      </c>
      <c r="AL255">
        <f t="shared" si="103"/>
        <v>84.495950829393848</v>
      </c>
    </row>
    <row r="256" spans="1:38" x14ac:dyDescent="0.25">
      <c r="A256" s="3">
        <f t="shared" si="115"/>
        <v>918</v>
      </c>
      <c r="B256" s="3">
        <f t="shared" si="89"/>
        <v>15.3</v>
      </c>
      <c r="C256" s="8">
        <f t="shared" si="88"/>
        <v>20</v>
      </c>
      <c r="D256" s="10">
        <f t="shared" si="105"/>
        <v>293.14999999999998</v>
      </c>
      <c r="E256" s="3">
        <f t="shared" si="90"/>
        <v>97.333750199860802</v>
      </c>
      <c r="F256" s="3">
        <f t="shared" si="106"/>
        <v>370.48375019986076</v>
      </c>
      <c r="G256" s="14">
        <f t="shared" si="91"/>
        <v>90.643320509884219</v>
      </c>
      <c r="H256" s="3">
        <f t="shared" si="107"/>
        <v>363.79332050988421</v>
      </c>
      <c r="I256" s="3">
        <f t="shared" si="92"/>
        <v>1.5926713422131293</v>
      </c>
      <c r="J256" s="3">
        <f t="shared" si="108"/>
        <v>11.6</v>
      </c>
      <c r="K256" s="3">
        <f t="shared" si="93"/>
        <v>84.486985125895075</v>
      </c>
      <c r="L256" s="3">
        <f t="shared" si="101"/>
        <v>-25.147838403723959</v>
      </c>
      <c r="M256" s="3">
        <f t="shared" si="102"/>
        <v>-22.240079614973347</v>
      </c>
      <c r="N256" s="20">
        <f t="shared" si="94"/>
        <v>1990483.8002882665</v>
      </c>
      <c r="O256" s="21">
        <f t="shared" si="109"/>
        <v>1393338.6602017866</v>
      </c>
      <c r="P256" s="22">
        <f t="shared" si="110"/>
        <v>10.807496013478099</v>
      </c>
      <c r="Q256" s="22">
        <f t="shared" si="95"/>
        <v>12.357153732954211</v>
      </c>
      <c r="R256" s="22">
        <f t="shared" si="96"/>
        <v>12.357153732954211</v>
      </c>
      <c r="S256" s="23">
        <f t="shared" si="111"/>
        <v>5.7741609261258766</v>
      </c>
      <c r="T256" s="24">
        <f t="shared" si="97"/>
        <v>-21.61241590386107</v>
      </c>
      <c r="U256" s="21">
        <f t="shared" si="98"/>
        <v>1818279.6606926932</v>
      </c>
      <c r="V256" s="21">
        <f t="shared" si="112"/>
        <v>1272795.7624848851</v>
      </c>
      <c r="W256" s="22">
        <f t="shared" si="113"/>
        <v>8.0653893722844128</v>
      </c>
      <c r="X256" s="23">
        <f t="shared" si="114"/>
        <v>3.7687364885038073</v>
      </c>
      <c r="Y256" s="24">
        <f t="shared" si="99"/>
        <v>-12.885825288254031</v>
      </c>
      <c r="Z256" s="14">
        <f t="shared" si="100"/>
        <v>2.6008259150826678</v>
      </c>
      <c r="AJ256">
        <f t="shared" si="104"/>
        <v>0</v>
      </c>
      <c r="AL256">
        <f t="shared" si="103"/>
        <v>84.486985125895075</v>
      </c>
    </row>
    <row r="257" spans="1:38" x14ac:dyDescent="0.25">
      <c r="A257" s="3">
        <f t="shared" si="115"/>
        <v>923</v>
      </c>
      <c r="B257" s="3">
        <f t="shared" si="89"/>
        <v>15.383333333333333</v>
      </c>
      <c r="C257" s="8">
        <f t="shared" si="88"/>
        <v>20</v>
      </c>
      <c r="D257" s="10">
        <f t="shared" si="105"/>
        <v>293.14999999999998</v>
      </c>
      <c r="E257" s="3">
        <f t="shared" si="90"/>
        <v>97.368049217573031</v>
      </c>
      <c r="F257" s="3">
        <f t="shared" si="106"/>
        <v>370.51804921757298</v>
      </c>
      <c r="G257" s="14">
        <f t="shared" si="91"/>
        <v>90.674814779252102</v>
      </c>
      <c r="H257" s="3">
        <f t="shared" si="107"/>
        <v>363.82481477925205</v>
      </c>
      <c r="I257" s="3">
        <f t="shared" si="92"/>
        <v>1.5928366291794844</v>
      </c>
      <c r="J257" s="3">
        <f t="shared" si="108"/>
        <v>11.6</v>
      </c>
      <c r="K257" s="3">
        <f t="shared" si="93"/>
        <v>84.478218001124006</v>
      </c>
      <c r="L257" s="3">
        <f t="shared" si="101"/>
        <v>-25.16315731437415</v>
      </c>
      <c r="M257" s="3">
        <f t="shared" si="102"/>
        <v>-22.253397353846005</v>
      </c>
      <c r="N257" s="20">
        <f t="shared" si="94"/>
        <v>1991366.6184491026</v>
      </c>
      <c r="O257" s="21">
        <f t="shared" si="109"/>
        <v>1393956.6329143718</v>
      </c>
      <c r="P257" s="22">
        <f t="shared" si="110"/>
        <v>10.808454510256199</v>
      </c>
      <c r="Q257" s="22">
        <f t="shared" si="95"/>
        <v>12.358980342030412</v>
      </c>
      <c r="R257" s="22">
        <f t="shared" si="96"/>
        <v>12.358980342030412</v>
      </c>
      <c r="S257" s="23">
        <f t="shared" si="111"/>
        <v>5.7750144507305743</v>
      </c>
      <c r="T257" s="24">
        <f t="shared" si="97"/>
        <v>-21.625197549205822</v>
      </c>
      <c r="U257" s="21">
        <f t="shared" si="98"/>
        <v>1819090.2877839266</v>
      </c>
      <c r="V257" s="21">
        <f t="shared" si="112"/>
        <v>1273363.2014487486</v>
      </c>
      <c r="W257" s="22">
        <f t="shared" si="113"/>
        <v>8.0661083879193161</v>
      </c>
      <c r="X257" s="23">
        <f t="shared" si="114"/>
        <v>3.7690724649004803</v>
      </c>
      <c r="Y257" s="24">
        <f t="shared" si="99"/>
        <v>-12.892719319966758</v>
      </c>
      <c r="Z257" s="14">
        <f t="shared" si="100"/>
        <v>2.5437464637312743</v>
      </c>
      <c r="AJ257">
        <f t="shared" si="104"/>
        <v>0</v>
      </c>
      <c r="AL257">
        <f t="shared" si="103"/>
        <v>84.478218001124006</v>
      </c>
    </row>
    <row r="258" spans="1:38" x14ac:dyDescent="0.25">
      <c r="A258" s="3">
        <f t="shared" si="115"/>
        <v>928</v>
      </c>
      <c r="B258" s="3">
        <f t="shared" si="89"/>
        <v>15.466666666666667</v>
      </c>
      <c r="C258" s="8">
        <f t="shared" ref="C258:C321" si="116">VLOOKUP(B258,$B$18:$C$21,2)*(10-B258+VLOOKUP(B258,$B$18:$C$21,1))/10+VLOOKUP(B258+10,$B$18:$C$21,2)*(B258-VLOOKUP(B258,$B$18:$C$21,1))/10</f>
        <v>20</v>
      </c>
      <c r="D258" s="10">
        <f t="shared" si="105"/>
        <v>293.14999999999998</v>
      </c>
      <c r="E258" s="3">
        <f t="shared" si="90"/>
        <v>97.401595486282886</v>
      </c>
      <c r="F258" s="3">
        <f t="shared" si="106"/>
        <v>370.55159548628285</v>
      </c>
      <c r="G258" s="14">
        <f t="shared" si="91"/>
        <v>90.705617676469785</v>
      </c>
      <c r="H258" s="3">
        <f t="shared" si="107"/>
        <v>363.85561767646976</v>
      </c>
      <c r="I258" s="3">
        <f t="shared" si="92"/>
        <v>1.5929982886483973</v>
      </c>
      <c r="J258" s="3">
        <f t="shared" si="108"/>
        <v>11.6</v>
      </c>
      <c r="K258" s="3">
        <f t="shared" si="93"/>
        <v>84.469645045362483</v>
      </c>
      <c r="L258" s="3">
        <f t="shared" si="101"/>
        <v>-25.178144141821928</v>
      </c>
      <c r="M258" s="3">
        <f t="shared" si="102"/>
        <v>-22.266426083412867</v>
      </c>
      <c r="N258" s="20">
        <f t="shared" si="94"/>
        <v>1992230.0616967727</v>
      </c>
      <c r="O258" s="21">
        <f t="shared" si="109"/>
        <v>1394561.0431877407</v>
      </c>
      <c r="P258" s="22">
        <f t="shared" si="110"/>
        <v>10.809391642454514</v>
      </c>
      <c r="Q258" s="22">
        <f t="shared" si="95"/>
        <v>12.360766340996376</v>
      </c>
      <c r="R258" s="22">
        <f t="shared" si="96"/>
        <v>12.360766340996376</v>
      </c>
      <c r="S258" s="23">
        <f t="shared" si="111"/>
        <v>5.7758489993383062</v>
      </c>
      <c r="T258" s="24">
        <f t="shared" si="97"/>
        <v>-21.637700507293154</v>
      </c>
      <c r="U258" s="21">
        <f t="shared" si="98"/>
        <v>1819883.1197331762</v>
      </c>
      <c r="V258" s="21">
        <f t="shared" si="112"/>
        <v>1273918.1838132231</v>
      </c>
      <c r="W258" s="22">
        <f t="shared" si="113"/>
        <v>8.0668113715898162</v>
      </c>
      <c r="X258" s="23">
        <f t="shared" si="114"/>
        <v>3.769400949997423</v>
      </c>
      <c r="Y258" s="24">
        <f t="shared" si="99"/>
        <v>-12.899462606088246</v>
      </c>
      <c r="Z258" s="14">
        <f t="shared" si="100"/>
        <v>2.487911706746285</v>
      </c>
      <c r="AJ258">
        <f t="shared" si="104"/>
        <v>0</v>
      </c>
      <c r="AL258">
        <f t="shared" si="103"/>
        <v>84.469645045362483</v>
      </c>
    </row>
    <row r="259" spans="1:38" x14ac:dyDescent="0.25">
      <c r="A259" s="3">
        <f t="shared" si="115"/>
        <v>933</v>
      </c>
      <c r="B259" s="3">
        <f t="shared" si="89"/>
        <v>15.55</v>
      </c>
      <c r="C259" s="8">
        <f t="shared" si="116"/>
        <v>20</v>
      </c>
      <c r="D259" s="10">
        <f t="shared" si="105"/>
        <v>293.14999999999998</v>
      </c>
      <c r="E259" s="3">
        <f t="shared" si="90"/>
        <v>97.434405420696905</v>
      </c>
      <c r="F259" s="3">
        <f t="shared" si="106"/>
        <v>370.5844054206969</v>
      </c>
      <c r="G259" s="14">
        <f t="shared" si="91"/>
        <v>90.735744285704698</v>
      </c>
      <c r="H259" s="3">
        <f t="shared" si="107"/>
        <v>363.88574428570467</v>
      </c>
      <c r="I259" s="3">
        <f t="shared" si="92"/>
        <v>1.5931563997223384</v>
      </c>
      <c r="J259" s="3">
        <f t="shared" si="108"/>
        <v>11.6</v>
      </c>
      <c r="K259" s="3">
        <f t="shared" si="93"/>
        <v>84.461261947321461</v>
      </c>
      <c r="L259" s="3">
        <f t="shared" si="101"/>
        <v>-25.19280594902003</v>
      </c>
      <c r="M259" s="3">
        <f t="shared" si="102"/>
        <v>-22.279171963977969</v>
      </c>
      <c r="N259" s="20">
        <f t="shared" si="94"/>
        <v>1993074.5525273718</v>
      </c>
      <c r="O259" s="21">
        <f t="shared" si="109"/>
        <v>1395152.1867691602</v>
      </c>
      <c r="P259" s="22">
        <f t="shared" si="110"/>
        <v>10.810307890523136</v>
      </c>
      <c r="Q259" s="22">
        <f t="shared" si="95"/>
        <v>12.362512638515167</v>
      </c>
      <c r="R259" s="22">
        <f t="shared" si="96"/>
        <v>12.362512638515167</v>
      </c>
      <c r="S259" s="23">
        <f t="shared" si="111"/>
        <v>5.7766649965425412</v>
      </c>
      <c r="T259" s="24">
        <f t="shared" si="97"/>
        <v>-21.649930775176273</v>
      </c>
      <c r="U259" s="21">
        <f t="shared" si="98"/>
        <v>1820658.544789956</v>
      </c>
      <c r="V259" s="21">
        <f t="shared" si="112"/>
        <v>1274460.9813529691</v>
      </c>
      <c r="W259" s="22">
        <f t="shared" si="113"/>
        <v>8.0674986840628229</v>
      </c>
      <c r="X259" s="23">
        <f t="shared" si="114"/>
        <v>3.7697221123711735</v>
      </c>
      <c r="Y259" s="24">
        <f t="shared" si="99"/>
        <v>-12.906058409452529</v>
      </c>
      <c r="Z259" s="14">
        <f t="shared" si="100"/>
        <v>2.4332948496946596</v>
      </c>
      <c r="AJ259">
        <f t="shared" si="104"/>
        <v>0</v>
      </c>
      <c r="AL259">
        <f t="shared" si="103"/>
        <v>84.461261947321461</v>
      </c>
    </row>
    <row r="260" spans="1:38" x14ac:dyDescent="0.25">
      <c r="A260" s="3">
        <f t="shared" si="115"/>
        <v>938</v>
      </c>
      <c r="B260" s="3">
        <f t="shared" si="89"/>
        <v>15.633333333333333</v>
      </c>
      <c r="C260" s="8">
        <f t="shared" si="116"/>
        <v>20</v>
      </c>
      <c r="D260" s="10">
        <f t="shared" si="105"/>
        <v>293.14999999999998</v>
      </c>
      <c r="E260" s="3">
        <f t="shared" si="90"/>
        <v>97.466495082163576</v>
      </c>
      <c r="F260" s="3">
        <f t="shared" si="106"/>
        <v>370.61649508216357</v>
      </c>
      <c r="G260" s="14">
        <f t="shared" si="91"/>
        <v>90.76520936605813</v>
      </c>
      <c r="H260" s="3">
        <f t="shared" si="107"/>
        <v>363.91520936605809</v>
      </c>
      <c r="I260" s="3">
        <f t="shared" si="92"/>
        <v>1.593311039800946</v>
      </c>
      <c r="J260" s="3">
        <f t="shared" si="108"/>
        <v>11.6</v>
      </c>
      <c r="K260" s="3">
        <f t="shared" si="93"/>
        <v>84.453064491921623</v>
      </c>
      <c r="L260" s="3">
        <f t="shared" si="101"/>
        <v>-25.207149654623976</v>
      </c>
      <c r="M260" s="3">
        <f t="shared" si="102"/>
        <v>-22.291641029392245</v>
      </c>
      <c r="N260" s="20">
        <f t="shared" si="94"/>
        <v>1993900.5043419558</v>
      </c>
      <c r="O260" s="21">
        <f t="shared" si="109"/>
        <v>1395730.353039369</v>
      </c>
      <c r="P260" s="22">
        <f t="shared" si="110"/>
        <v>10.811203723917759</v>
      </c>
      <c r="Q260" s="22">
        <f t="shared" si="95"/>
        <v>12.364220122657171</v>
      </c>
      <c r="R260" s="22">
        <f t="shared" si="96"/>
        <v>12.364220122657171</v>
      </c>
      <c r="S260" s="23">
        <f t="shared" si="111"/>
        <v>5.7774628573143509</v>
      </c>
      <c r="T260" s="24">
        <f t="shared" si="97"/>
        <v>-21.661894224338603</v>
      </c>
      <c r="U260" s="21">
        <f t="shared" si="98"/>
        <v>1821416.9428369419</v>
      </c>
      <c r="V260" s="21">
        <f t="shared" si="112"/>
        <v>1274991.8599858594</v>
      </c>
      <c r="W260" s="22">
        <f t="shared" si="113"/>
        <v>8.0681706778390225</v>
      </c>
      <c r="X260" s="23">
        <f t="shared" si="114"/>
        <v>3.7700361167356888</v>
      </c>
      <c r="Y260" s="24">
        <f t="shared" si="99"/>
        <v>-12.912509923730646</v>
      </c>
      <c r="Z260" s="14">
        <f t="shared" si="100"/>
        <v>2.3798696598361531</v>
      </c>
      <c r="AJ260">
        <f t="shared" si="104"/>
        <v>0</v>
      </c>
      <c r="AL260">
        <f t="shared" si="103"/>
        <v>84.453064491921623</v>
      </c>
    </row>
    <row r="261" spans="1:38" x14ac:dyDescent="0.25">
      <c r="A261" s="3">
        <f t="shared" si="115"/>
        <v>943</v>
      </c>
      <c r="B261" s="3">
        <f t="shared" si="89"/>
        <v>15.716666666666667</v>
      </c>
      <c r="C261" s="8">
        <f t="shared" si="116"/>
        <v>20</v>
      </c>
      <c r="D261" s="10">
        <f t="shared" si="105"/>
        <v>293.14999999999998</v>
      </c>
      <c r="E261" s="3">
        <f t="shared" si="90"/>
        <v>97.497880186080806</v>
      </c>
      <c r="F261" s="3">
        <f t="shared" si="106"/>
        <v>370.64788018608078</v>
      </c>
      <c r="G261" s="14">
        <f t="shared" si="91"/>
        <v>90.794027358395454</v>
      </c>
      <c r="H261" s="3">
        <f t="shared" si="107"/>
        <v>363.94402735839543</v>
      </c>
      <c r="I261" s="3">
        <f t="shared" si="92"/>
        <v>1.5934622846167235</v>
      </c>
      <c r="J261" s="3">
        <f t="shared" si="108"/>
        <v>11.6</v>
      </c>
      <c r="K261" s="3">
        <f t="shared" si="93"/>
        <v>84.445048558124995</v>
      </c>
      <c r="L261" s="3">
        <f t="shared" si="101"/>
        <v>-25.221182035679856</v>
      </c>
      <c r="M261" s="3">
        <f t="shared" si="102"/>
        <v>-22.303839189436179</v>
      </c>
      <c r="N261" s="20">
        <f t="shared" si="94"/>
        <v>1994708.3216372007</v>
      </c>
      <c r="O261" s="21">
        <f t="shared" si="109"/>
        <v>1396295.8251460404</v>
      </c>
      <c r="P261" s="22">
        <f t="shared" si="110"/>
        <v>10.812079601359818</v>
      </c>
      <c r="Q261" s="22">
        <f t="shared" si="95"/>
        <v>12.365889661378667</v>
      </c>
      <c r="R261" s="22">
        <f t="shared" si="96"/>
        <v>12.365889661378667</v>
      </c>
      <c r="S261" s="23">
        <f t="shared" si="111"/>
        <v>5.7782429872260312</v>
      </c>
      <c r="T261" s="24">
        <f t="shared" si="97"/>
        <v>-21.673596603169063</v>
      </c>
      <c r="U261" s="21">
        <f t="shared" si="98"/>
        <v>1822158.6855657769</v>
      </c>
      <c r="V261" s="21">
        <f t="shared" si="112"/>
        <v>1275511.0798960438</v>
      </c>
      <c r="W261" s="22">
        <f t="shared" si="113"/>
        <v>8.0688276973489508</v>
      </c>
      <c r="X261" s="23">
        <f t="shared" si="114"/>
        <v>3.770343124033964</v>
      </c>
      <c r="Y261" s="24">
        <f t="shared" si="99"/>
        <v>-12.918820274832493</v>
      </c>
      <c r="Z261" s="14">
        <f t="shared" si="100"/>
        <v>2.3276104550074042</v>
      </c>
      <c r="AJ261">
        <f t="shared" si="104"/>
        <v>0</v>
      </c>
      <c r="AL261">
        <f t="shared" si="103"/>
        <v>84.445048558124995</v>
      </c>
    </row>
    <row r="262" spans="1:38" x14ac:dyDescent="0.25">
      <c r="A262" s="3">
        <f t="shared" si="115"/>
        <v>948</v>
      </c>
      <c r="B262" s="3">
        <f t="shared" si="89"/>
        <v>15.8</v>
      </c>
      <c r="C262" s="8">
        <f t="shared" si="116"/>
        <v>20</v>
      </c>
      <c r="D262" s="10">
        <f t="shared" si="105"/>
        <v>293.14999999999998</v>
      </c>
      <c r="E262" s="3">
        <f t="shared" si="90"/>
        <v>97.528576109156816</v>
      </c>
      <c r="F262" s="3">
        <f t="shared" si="106"/>
        <v>370.67857610915678</v>
      </c>
      <c r="G262" s="14">
        <f t="shared" si="91"/>
        <v>90.82221239204037</v>
      </c>
      <c r="H262" s="3">
        <f t="shared" si="107"/>
        <v>363.97221239204032</v>
      </c>
      <c r="I262" s="3">
        <f t="shared" si="92"/>
        <v>1.5936102082700268</v>
      </c>
      <c r="J262" s="3">
        <f t="shared" si="108"/>
        <v>11.6</v>
      </c>
      <c r="K262" s="3">
        <f t="shared" si="93"/>
        <v>84.43721011681653</v>
      </c>
      <c r="L262" s="3">
        <f t="shared" si="101"/>
        <v>-25.234909730273785</v>
      </c>
      <c r="M262" s="3">
        <f t="shared" si="102"/>
        <v>-22.315772232166911</v>
      </c>
      <c r="N262" s="20">
        <f t="shared" si="94"/>
        <v>1995498.4001922919</v>
      </c>
      <c r="O262" s="21">
        <f t="shared" si="109"/>
        <v>1396848.8801346042</v>
      </c>
      <c r="P262" s="22">
        <f t="shared" si="110"/>
        <v>10.812935971090146</v>
      </c>
      <c r="Q262" s="22">
        <f t="shared" si="95"/>
        <v>12.367522102988724</v>
      </c>
      <c r="R262" s="22">
        <f t="shared" si="96"/>
        <v>12.367522102988724</v>
      </c>
      <c r="S262" s="23">
        <f t="shared" si="111"/>
        <v>5.7790057826692767</v>
      </c>
      <c r="T262" s="24">
        <f t="shared" si="97"/>
        <v>-21.685043539395526</v>
      </c>
      <c r="U262" s="21">
        <f t="shared" si="98"/>
        <v>1822884.1366493697</v>
      </c>
      <c r="V262" s="21">
        <f t="shared" si="112"/>
        <v>1276018.8956545587</v>
      </c>
      <c r="W262" s="22">
        <f t="shared" si="113"/>
        <v>8.0694700791441019</v>
      </c>
      <c r="X262" s="23">
        <f t="shared" si="114"/>
        <v>3.7706432915273349</v>
      </c>
      <c r="Y262" s="24">
        <f t="shared" si="99"/>
        <v>-12.924992522283082</v>
      </c>
      <c r="Z262" s="14">
        <f t="shared" si="100"/>
        <v>2.2764920926972305</v>
      </c>
      <c r="AJ262">
        <f t="shared" si="104"/>
        <v>0</v>
      </c>
      <c r="AL262">
        <f t="shared" si="103"/>
        <v>84.43721011681653</v>
      </c>
    </row>
    <row r="263" spans="1:38" x14ac:dyDescent="0.25">
      <c r="A263" s="3">
        <f t="shared" si="115"/>
        <v>953</v>
      </c>
      <c r="B263" s="3">
        <f t="shared" si="89"/>
        <v>15.883333333333333</v>
      </c>
      <c r="C263" s="8">
        <f t="shared" si="116"/>
        <v>20</v>
      </c>
      <c r="D263" s="10">
        <f t="shared" si="105"/>
        <v>293.14999999999998</v>
      </c>
      <c r="E263" s="3">
        <f t="shared" si="90"/>
        <v>97.558597896526877</v>
      </c>
      <c r="F263" s="3">
        <f t="shared" si="106"/>
        <v>370.70859789652684</v>
      </c>
      <c r="G263" s="14">
        <f t="shared" si="91"/>
        <v>90.849778291335895</v>
      </c>
      <c r="H263" s="3">
        <f t="shared" si="107"/>
        <v>363.99977829133587</v>
      </c>
      <c r="I263" s="3">
        <f t="shared" si="92"/>
        <v>1.5937548832633632</v>
      </c>
      <c r="J263" s="3">
        <f t="shared" si="108"/>
        <v>11.6</v>
      </c>
      <c r="K263" s="3">
        <f t="shared" si="93"/>
        <v>84.429545228734128</v>
      </c>
      <c r="L263" s="3">
        <f t="shared" si="101"/>
        <v>-25.248339240142993</v>
      </c>
      <c r="M263" s="3">
        <f t="shared" si="102"/>
        <v>-22.327445826230711</v>
      </c>
      <c r="N263" s="20">
        <f t="shared" si="94"/>
        <v>1996271.1272520993</v>
      </c>
      <c r="O263" s="21">
        <f t="shared" si="109"/>
        <v>1397389.7890764694</v>
      </c>
      <c r="P263" s="22">
        <f t="shared" si="110"/>
        <v>10.81377327111619</v>
      </c>
      <c r="Q263" s="22">
        <f t="shared" si="95"/>
        <v>12.369118276604699</v>
      </c>
      <c r="R263" s="22">
        <f t="shared" si="96"/>
        <v>12.369118276604699</v>
      </c>
      <c r="S263" s="23">
        <f t="shared" si="111"/>
        <v>5.7797516310680139</v>
      </c>
      <c r="T263" s="24">
        <f t="shared" si="97"/>
        <v>-21.696240542476691</v>
      </c>
      <c r="U263" s="21">
        <f t="shared" si="98"/>
        <v>1823593.65191077</v>
      </c>
      <c r="V263" s="21">
        <f t="shared" si="112"/>
        <v>1276515.5563375389</v>
      </c>
      <c r="W263" s="22">
        <f t="shared" si="113"/>
        <v>8.0700981520832613</v>
      </c>
      <c r="X263" s="23">
        <f t="shared" si="114"/>
        <v>3.7709367728825423</v>
      </c>
      <c r="Y263" s="24">
        <f t="shared" si="99"/>
        <v>-12.931029660573691</v>
      </c>
      <c r="Z263" s="14">
        <f t="shared" si="100"/>
        <v>2.2264899593100349</v>
      </c>
      <c r="AJ263">
        <f t="shared" si="104"/>
        <v>0</v>
      </c>
      <c r="AL263">
        <f t="shared" si="103"/>
        <v>84.429545228734128</v>
      </c>
    </row>
    <row r="264" spans="1:38" x14ac:dyDescent="0.25">
      <c r="A264" s="3">
        <f t="shared" si="115"/>
        <v>958</v>
      </c>
      <c r="B264" s="3">
        <f t="shared" si="89"/>
        <v>15.966666666666667</v>
      </c>
      <c r="C264" s="8">
        <f t="shared" si="116"/>
        <v>20</v>
      </c>
      <c r="D264" s="10">
        <f t="shared" si="105"/>
        <v>293.14999999999998</v>
      </c>
      <c r="E264" s="3">
        <f t="shared" si="90"/>
        <v>97.587960268728565</v>
      </c>
      <c r="F264" s="3">
        <f t="shared" si="106"/>
        <v>370.73796026872856</v>
      </c>
      <c r="G264" s="14">
        <f t="shared" si="91"/>
        <v>90.876738582073784</v>
      </c>
      <c r="H264" s="3">
        <f t="shared" si="107"/>
        <v>364.02673858207379</v>
      </c>
      <c r="I264" s="3">
        <f t="shared" si="92"/>
        <v>1.5938963805350028</v>
      </c>
      <c r="J264" s="3">
        <f t="shared" si="108"/>
        <v>11.6</v>
      </c>
      <c r="K264" s="3">
        <f t="shared" si="93"/>
        <v>84.422050042446273</v>
      </c>
      <c r="L264" s="3">
        <f t="shared" si="101"/>
        <v>-25.261476933248545</v>
      </c>
      <c r="M264" s="3">
        <f t="shared" si="102"/>
        <v>-22.338865523139489</v>
      </c>
      <c r="N264" s="20">
        <f t="shared" si="94"/>
        <v>1997026.8817067125</v>
      </c>
      <c r="O264" s="21">
        <f t="shared" si="109"/>
        <v>1397918.8171946986</v>
      </c>
      <c r="P264" s="22">
        <f t="shared" si="110"/>
        <v>10.81459192945308</v>
      </c>
      <c r="Q264" s="22">
        <f t="shared" si="95"/>
        <v>12.37067899259675</v>
      </c>
      <c r="R264" s="22">
        <f t="shared" si="96"/>
        <v>12.37067899259675</v>
      </c>
      <c r="S264" s="23">
        <f t="shared" si="111"/>
        <v>5.7804809110861175</v>
      </c>
      <c r="T264" s="24">
        <f t="shared" si="97"/>
        <v>-21.707193005953091</v>
      </c>
      <c r="U264" s="21">
        <f t="shared" si="98"/>
        <v>1824287.5794886535</v>
      </c>
      <c r="V264" s="21">
        <f t="shared" si="112"/>
        <v>1277001.3056420574</v>
      </c>
      <c r="W264" s="22">
        <f t="shared" si="113"/>
        <v>8.0707122375141136</v>
      </c>
      <c r="X264" s="23">
        <f t="shared" si="114"/>
        <v>3.7712237182565951</v>
      </c>
      <c r="Y264" s="24">
        <f t="shared" si="99"/>
        <v>-12.936934620488026</v>
      </c>
      <c r="Z264" s="14">
        <f t="shared" si="100"/>
        <v>2.1775799596171215</v>
      </c>
      <c r="AJ264">
        <f t="shared" si="104"/>
        <v>0</v>
      </c>
      <c r="AL264">
        <f t="shared" si="103"/>
        <v>84.422050042446273</v>
      </c>
    </row>
    <row r="265" spans="1:38" x14ac:dyDescent="0.25">
      <c r="A265" s="3">
        <f t="shared" si="115"/>
        <v>963</v>
      </c>
      <c r="B265" s="3">
        <f t="shared" si="89"/>
        <v>16.05</v>
      </c>
      <c r="C265" s="8">
        <f t="shared" si="116"/>
        <v>20</v>
      </c>
      <c r="D265" s="10">
        <f t="shared" si="105"/>
        <v>293.14999999999998</v>
      </c>
      <c r="E265" s="3">
        <f t="shared" si="90"/>
        <v>97.616677628537829</v>
      </c>
      <c r="F265" s="3">
        <f t="shared" si="106"/>
        <v>370.76667762853782</v>
      </c>
      <c r="G265" s="14">
        <f t="shared" si="91"/>
        <v>90.903106497795363</v>
      </c>
      <c r="H265" s="3">
        <f t="shared" si="107"/>
        <v>364.05310649779534</v>
      </c>
      <c r="I265" s="3">
        <f t="shared" si="92"/>
        <v>1.5940347694919239</v>
      </c>
      <c r="J265" s="3">
        <f t="shared" si="108"/>
        <v>11.6</v>
      </c>
      <c r="K265" s="3">
        <f t="shared" si="93"/>
        <v>84.414720792375874</v>
      </c>
      <c r="L265" s="3">
        <f t="shared" si="101"/>
        <v>-25.274329046309802</v>
      </c>
      <c r="M265" s="3">
        <f t="shared" si="102"/>
        <v>-22.350036759512864</v>
      </c>
      <c r="N265" s="20">
        <f t="shared" si="94"/>
        <v>1997766.0342673946</v>
      </c>
      <c r="O265" s="21">
        <f t="shared" si="109"/>
        <v>1398436.2239871761</v>
      </c>
      <c r="P265" s="22">
        <f t="shared" si="110"/>
        <v>10.815392364358708</v>
      </c>
      <c r="Q265" s="22">
        <f t="shared" si="95"/>
        <v>12.372205043021539</v>
      </c>
      <c r="R265" s="22">
        <f t="shared" si="96"/>
        <v>12.372205043021539</v>
      </c>
      <c r="S265" s="23">
        <f t="shared" si="111"/>
        <v>5.7811939928300653</v>
      </c>
      <c r="T265" s="24">
        <f t="shared" si="97"/>
        <v>-21.717906209757281</v>
      </c>
      <c r="U265" s="21">
        <f t="shared" si="98"/>
        <v>1824966.259999498</v>
      </c>
      <c r="V265" s="21">
        <f t="shared" si="112"/>
        <v>1277476.3819996486</v>
      </c>
      <c r="W265" s="22">
        <f t="shared" si="113"/>
        <v>8.0713126494503342</v>
      </c>
      <c r="X265" s="23">
        <f t="shared" si="114"/>
        <v>3.7715042743795197</v>
      </c>
      <c r="Y265" s="24">
        <f t="shared" si="99"/>
        <v>-12.942710270403921</v>
      </c>
      <c r="Z265" s="14">
        <f t="shared" si="100"/>
        <v>2.1297385063920089</v>
      </c>
      <c r="AJ265">
        <f t="shared" si="104"/>
        <v>0</v>
      </c>
      <c r="AL265">
        <f t="shared" si="103"/>
        <v>84.414720792375874</v>
      </c>
    </row>
    <row r="266" spans="1:38" x14ac:dyDescent="0.25">
      <c r="A266" s="3">
        <f t="shared" si="115"/>
        <v>968</v>
      </c>
      <c r="B266" s="3">
        <f t="shared" si="89"/>
        <v>16.133333333333333</v>
      </c>
      <c r="C266" s="8">
        <f t="shared" si="116"/>
        <v>20</v>
      </c>
      <c r="D266" s="10">
        <f t="shared" si="105"/>
        <v>293.14999999999998</v>
      </c>
      <c r="E266" s="3">
        <f t="shared" si="90"/>
        <v>97.64476406766839</v>
      </c>
      <c r="F266" s="3">
        <f t="shared" si="106"/>
        <v>370.79476406766838</v>
      </c>
      <c r="G266" s="14">
        <f t="shared" si="91"/>
        <v>90.928894985965556</v>
      </c>
      <c r="H266" s="3">
        <f t="shared" si="107"/>
        <v>364.07889498596552</v>
      </c>
      <c r="I266" s="3">
        <f t="shared" si="92"/>
        <v>1.594170118042094</v>
      </c>
      <c r="J266" s="3">
        <f t="shared" si="108"/>
        <v>11.6</v>
      </c>
      <c r="K266" s="3">
        <f t="shared" si="93"/>
        <v>84.407553796869593</v>
      </c>
      <c r="L266" s="3">
        <f t="shared" si="101"/>
        <v>-25.286901687300691</v>
      </c>
      <c r="M266" s="3">
        <f t="shared" si="102"/>
        <v>-22.360964859285037</v>
      </c>
      <c r="N266" s="20">
        <f t="shared" si="94"/>
        <v>1998488.9476390169</v>
      </c>
      <c r="O266" s="21">
        <f t="shared" si="109"/>
        <v>1398942.2633473116</v>
      </c>
      <c r="P266" s="22">
        <f t="shared" si="110"/>
        <v>10.816174984562885</v>
      </c>
      <c r="Q266" s="22">
        <f t="shared" si="95"/>
        <v>12.373697202045449</v>
      </c>
      <c r="R266" s="22">
        <f t="shared" si="96"/>
        <v>12.373697202045449</v>
      </c>
      <c r="S266" s="23">
        <f t="shared" si="111"/>
        <v>5.7818912380466925</v>
      </c>
      <c r="T266" s="24">
        <f t="shared" si="97"/>
        <v>-21.728385322483838</v>
      </c>
      <c r="U266" s="21">
        <f t="shared" si="98"/>
        <v>1825630.0266964969</v>
      </c>
      <c r="V266" s="21">
        <f t="shared" si="112"/>
        <v>1277941.0186875477</v>
      </c>
      <c r="W266" s="22">
        <f t="shared" si="113"/>
        <v>8.071899694744225</v>
      </c>
      <c r="X266" s="23">
        <f t="shared" si="114"/>
        <v>3.7717785846350287</v>
      </c>
      <c r="Y266" s="24">
        <f t="shared" si="99"/>
        <v>-12.948359417570762</v>
      </c>
      <c r="Z266" s="14">
        <f t="shared" si="100"/>
        <v>2.0829425102292607</v>
      </c>
      <c r="AJ266">
        <f t="shared" si="104"/>
        <v>0</v>
      </c>
      <c r="AL266">
        <f t="shared" si="103"/>
        <v>84.407553796869593</v>
      </c>
    </row>
    <row r="267" spans="1:38" x14ac:dyDescent="0.25">
      <c r="A267" s="3">
        <f t="shared" si="115"/>
        <v>973</v>
      </c>
      <c r="B267" s="3">
        <f t="shared" si="89"/>
        <v>16.216666666666665</v>
      </c>
      <c r="C267" s="8">
        <f t="shared" si="116"/>
        <v>20</v>
      </c>
      <c r="D267" s="10">
        <f t="shared" si="105"/>
        <v>293.14999999999998</v>
      </c>
      <c r="E267" s="3">
        <f t="shared" si="90"/>
        <v>97.672233373336866</v>
      </c>
      <c r="F267" s="3">
        <f t="shared" si="106"/>
        <v>370.82223337333687</v>
      </c>
      <c r="G267" s="14">
        <f t="shared" si="91"/>
        <v>90.954116714022774</v>
      </c>
      <c r="H267" s="3">
        <f t="shared" si="107"/>
        <v>364.10411671402278</v>
      </c>
      <c r="I267" s="3">
        <f t="shared" si="92"/>
        <v>1.5943024926261105</v>
      </c>
      <c r="J267" s="3">
        <f t="shared" si="108"/>
        <v>11.6</v>
      </c>
      <c r="K267" s="3">
        <f t="shared" si="93"/>
        <v>84.400545456311022</v>
      </c>
      <c r="L267" s="3">
        <f t="shared" si="101"/>
        <v>-25.299200837907819</v>
      </c>
      <c r="M267" s="3">
        <f t="shared" si="102"/>
        <v>-22.37165503587708</v>
      </c>
      <c r="N267" s="20">
        <f t="shared" si="94"/>
        <v>1999195.9766890367</v>
      </c>
      <c r="O267" s="21">
        <f t="shared" si="109"/>
        <v>1399437.1836823255</v>
      </c>
      <c r="P267" s="22">
        <f t="shared" si="110"/>
        <v>10.816940189490891</v>
      </c>
      <c r="Q267" s="22">
        <f t="shared" si="95"/>
        <v>12.375156226357591</v>
      </c>
      <c r="R267" s="22">
        <f t="shared" si="96"/>
        <v>12.375156226357591</v>
      </c>
      <c r="S267" s="23">
        <f t="shared" si="111"/>
        <v>5.7825730003161837</v>
      </c>
      <c r="T267" s="24">
        <f t="shared" si="97"/>
        <v>-21.738635403619501</v>
      </c>
      <c r="U267" s="21">
        <f t="shared" si="98"/>
        <v>1826279.2056252751</v>
      </c>
      <c r="V267" s="21">
        <f t="shared" si="112"/>
        <v>1278395.4439376926</v>
      </c>
      <c r="W267" s="22">
        <f t="shared" si="113"/>
        <v>8.0724736732550824</v>
      </c>
      <c r="X267" s="23">
        <f t="shared" si="114"/>
        <v>3.7720467891391931</v>
      </c>
      <c r="Y267" s="24">
        <f t="shared" si="99"/>
        <v>-12.953884809363117</v>
      </c>
      <c r="Z267" s="14">
        <f t="shared" si="100"/>
        <v>2.037169369543502</v>
      </c>
      <c r="AJ267">
        <f t="shared" si="104"/>
        <v>0</v>
      </c>
      <c r="AL267">
        <f t="shared" si="103"/>
        <v>84.400545456311022</v>
      </c>
    </row>
    <row r="268" spans="1:38" x14ac:dyDescent="0.25">
      <c r="A268" s="3">
        <f t="shared" si="115"/>
        <v>978</v>
      </c>
      <c r="B268" s="3">
        <f t="shared" ref="B268:B331" si="117">A268/60</f>
        <v>16.3</v>
      </c>
      <c r="C268" s="8">
        <f t="shared" si="116"/>
        <v>20</v>
      </c>
      <c r="D268" s="10">
        <f t="shared" si="105"/>
        <v>293.14999999999998</v>
      </c>
      <c r="E268" s="3">
        <f t="shared" ref="E268:E331" si="118">E267+Z267/$B$31*(A268-A267)</f>
        <v>97.699099034696047</v>
      </c>
      <c r="F268" s="3">
        <f t="shared" si="106"/>
        <v>370.849099034696</v>
      </c>
      <c r="G268" s="14">
        <f t="shared" ref="G268:G331" si="119">(E267*$D$45+C268*X267)/($D$45+X267)</f>
        <v>90.978784075306606</v>
      </c>
      <c r="H268" s="3">
        <f t="shared" si="107"/>
        <v>364.12878407530661</v>
      </c>
      <c r="I268" s="3">
        <f t="shared" ref="I268:I331" si="120">$B$10*(1+0.00395*(E268-20))</f>
        <v>1.5944319582482003</v>
      </c>
      <c r="J268" s="3">
        <f t="shared" si="108"/>
        <v>11.6</v>
      </c>
      <c r="K268" s="3">
        <f t="shared" ref="K268:K331" si="121">J268*J268/I268</f>
        <v>84.393692251277287</v>
      </c>
      <c r="L268" s="3">
        <f t="shared" si="101"/>
        <v>-25.311232355950512</v>
      </c>
      <c r="M268" s="3">
        <f t="shared" si="102"/>
        <v>-22.382112394334328</v>
      </c>
      <c r="N268" s="20">
        <f t="shared" ref="N268:N331" si="122">$B$34*$B$30^3*$B$35*(E268-C268)/($B$24^2)</f>
        <v>1999887.4686130837</v>
      </c>
      <c r="O268" s="21">
        <f t="shared" si="109"/>
        <v>1399921.2280291584</v>
      </c>
      <c r="P268" s="22">
        <f t="shared" si="110"/>
        <v>10.817688369481436</v>
      </c>
      <c r="Q268" s="22">
        <f t="shared" ref="Q268:Q331" si="123">0.15*(O268*$B$39)^(1/3)</f>
        <v>12.376582855572938</v>
      </c>
      <c r="R268" s="22">
        <f t="shared" ref="R268:R331" si="124">IF($B$39&lt;70000,Q268,P268)</f>
        <v>12.376582855572938</v>
      </c>
      <c r="S268" s="23">
        <f t="shared" si="111"/>
        <v>5.7832396252404461</v>
      </c>
      <c r="T268" s="24">
        <f t="shared" ref="T268:T331" si="125">S268*$B$6*$B$5*(-E268+C268)</f>
        <v>-21.748661405734097</v>
      </c>
      <c r="U268" s="21">
        <f t="shared" ref="U268:U331" si="126">$B$34*$B$30^3*$B$35*(G268-C268)/($B$24^2)</f>
        <v>1826914.1157764634</v>
      </c>
      <c r="V268" s="21">
        <f t="shared" si="112"/>
        <v>1278839.8810435242</v>
      </c>
      <c r="W268" s="22">
        <f t="shared" si="113"/>
        <v>8.0730348780133596</v>
      </c>
      <c r="X268" s="23">
        <f t="shared" si="114"/>
        <v>3.7723090248171518</v>
      </c>
      <c r="Y268" s="24">
        <f t="shared" ref="Y268:Y331" si="127">X268*$B$6*$B$5*(-G268+C268)</f>
        <v>-12.959289134510829</v>
      </c>
      <c r="Z268" s="14">
        <f t="shared" ref="Z268:Z331" si="128">K268+L268+M268+T268+Y268</f>
        <v>1.9923969607475236</v>
      </c>
      <c r="AJ268">
        <f t="shared" si="104"/>
        <v>0</v>
      </c>
      <c r="AL268">
        <f t="shared" si="103"/>
        <v>84.393692251277287</v>
      </c>
    </row>
    <row r="269" spans="1:38" x14ac:dyDescent="0.25">
      <c r="A269" s="3">
        <f t="shared" si="115"/>
        <v>983</v>
      </c>
      <c r="B269" s="3">
        <f t="shared" si="117"/>
        <v>16.383333333333333</v>
      </c>
      <c r="C269" s="8">
        <f t="shared" si="116"/>
        <v>20</v>
      </c>
      <c r="D269" s="10">
        <f t="shared" si="105"/>
        <v>293.14999999999998</v>
      </c>
      <c r="E269" s="3">
        <f t="shared" si="118"/>
        <v>97.725374249138568</v>
      </c>
      <c r="F269" s="3">
        <f t="shared" si="106"/>
        <v>370.87537424913853</v>
      </c>
      <c r="G269" s="14">
        <f t="shared" si="119"/>
        <v>91.002909194865637</v>
      </c>
      <c r="H269" s="3">
        <f t="shared" si="107"/>
        <v>364.15290919486563</v>
      </c>
      <c r="I269" s="3">
        <f t="shared" si="120"/>
        <v>1.5945585785065988</v>
      </c>
      <c r="J269" s="3">
        <f t="shared" si="108"/>
        <v>11.6</v>
      </c>
      <c r="K269" s="3">
        <f t="shared" si="121"/>
        <v>84.386990740737559</v>
      </c>
      <c r="L269" s="3">
        <f t="shared" si="101"/>
        <v>-25.323001977763379</v>
      </c>
      <c r="M269" s="3">
        <f t="shared" si="102"/>
        <v>-22.39234193342995</v>
      </c>
      <c r="N269" s="20">
        <f t="shared" si="122"/>
        <v>2000563.7630972096</v>
      </c>
      <c r="O269" s="21">
        <f t="shared" si="109"/>
        <v>1400394.6341680468</v>
      </c>
      <c r="P269" s="22">
        <f t="shared" si="110"/>
        <v>10.818419905999241</v>
      </c>
      <c r="Q269" s="22">
        <f t="shared" si="123"/>
        <v>12.377977812625604</v>
      </c>
      <c r="R269" s="22">
        <f t="shared" si="124"/>
        <v>12.377977812625604</v>
      </c>
      <c r="S269" s="23">
        <f t="shared" si="111"/>
        <v>5.7838914506268724</v>
      </c>
      <c r="T269" s="24">
        <f t="shared" si="125"/>
        <v>-21.758468176632146</v>
      </c>
      <c r="U269" s="21">
        <f t="shared" si="126"/>
        <v>1827535.0692351817</v>
      </c>
      <c r="V269" s="21">
        <f t="shared" si="112"/>
        <v>1279274.548464627</v>
      </c>
      <c r="W269" s="22">
        <f t="shared" si="113"/>
        <v>8.073583595380752</v>
      </c>
      <c r="X269" s="23">
        <f t="shared" si="114"/>
        <v>3.7725654254779148</v>
      </c>
      <c r="Y269" s="24">
        <f t="shared" si="127"/>
        <v>-12.964575024305864</v>
      </c>
      <c r="Z269" s="14">
        <f t="shared" si="128"/>
        <v>1.9486036286062198</v>
      </c>
      <c r="AJ269">
        <f t="shared" si="104"/>
        <v>0</v>
      </c>
      <c r="AL269">
        <f t="shared" si="103"/>
        <v>84.386990740737559</v>
      </c>
    </row>
    <row r="270" spans="1:38" x14ac:dyDescent="0.25">
      <c r="A270" s="3">
        <f t="shared" si="115"/>
        <v>988</v>
      </c>
      <c r="B270" s="3">
        <f t="shared" si="117"/>
        <v>16.466666666666665</v>
      </c>
      <c r="C270" s="8">
        <f t="shared" si="116"/>
        <v>20</v>
      </c>
      <c r="D270" s="10">
        <f t="shared" si="105"/>
        <v>293.14999999999998</v>
      </c>
      <c r="E270" s="3">
        <f t="shared" si="118"/>
        <v>97.751071928473465</v>
      </c>
      <c r="F270" s="3">
        <f t="shared" si="106"/>
        <v>370.90107192847347</v>
      </c>
      <c r="G270" s="14">
        <f t="shared" si="119"/>
        <v>91.026503935147588</v>
      </c>
      <c r="H270" s="3">
        <f t="shared" si="107"/>
        <v>364.17650393514759</v>
      </c>
      <c r="I270" s="3">
        <f t="shared" si="120"/>
        <v>1.5946824156233135</v>
      </c>
      <c r="J270" s="3">
        <f t="shared" si="108"/>
        <v>11.6</v>
      </c>
      <c r="K270" s="3">
        <f t="shared" si="121"/>
        <v>84.380437560292862</v>
      </c>
      <c r="L270" s="3">
        <f t="shared" si="101"/>
        <v>-25.334515320540721</v>
      </c>
      <c r="M270" s="3">
        <f t="shared" si="102"/>
        <v>-22.402348547733872</v>
      </c>
      <c r="N270" s="20">
        <f t="shared" si="122"/>
        <v>2001225.1924768649</v>
      </c>
      <c r="O270" s="21">
        <f t="shared" si="109"/>
        <v>1400857.6347338054</v>
      </c>
      <c r="P270" s="22">
        <f t="shared" si="110"/>
        <v>10.81913517184241</v>
      </c>
      <c r="Q270" s="22">
        <f t="shared" si="123"/>
        <v>12.379341804152928</v>
      </c>
      <c r="R270" s="22">
        <f t="shared" si="124"/>
        <v>12.379341804152928</v>
      </c>
      <c r="S270" s="23">
        <f t="shared" si="111"/>
        <v>5.7845288066678222</v>
      </c>
      <c r="T270" s="24">
        <f t="shared" si="125"/>
        <v>-21.76806046146654</v>
      </c>
      <c r="U270" s="21">
        <f t="shared" si="126"/>
        <v>1828142.3713275006</v>
      </c>
      <c r="V270" s="21">
        <f t="shared" si="112"/>
        <v>1279699.6599292504</v>
      </c>
      <c r="W270" s="22">
        <f t="shared" si="113"/>
        <v>8.0741201052063332</v>
      </c>
      <c r="X270" s="23">
        <f t="shared" si="114"/>
        <v>3.7728161218873231</v>
      </c>
      <c r="Y270" s="24">
        <f t="shared" si="127"/>
        <v>-12.969745053786401</v>
      </c>
      <c r="Z270" s="14">
        <f t="shared" si="128"/>
        <v>1.9057681767653314</v>
      </c>
      <c r="AJ270">
        <f t="shared" si="104"/>
        <v>0</v>
      </c>
      <c r="AL270">
        <f t="shared" si="103"/>
        <v>84.380437560292862</v>
      </c>
    </row>
    <row r="271" spans="1:38" x14ac:dyDescent="0.25">
      <c r="A271" s="3">
        <f t="shared" si="115"/>
        <v>993</v>
      </c>
      <c r="B271" s="3">
        <f t="shared" si="117"/>
        <v>16.55</v>
      </c>
      <c r="C271" s="8">
        <f t="shared" si="116"/>
        <v>20</v>
      </c>
      <c r="D271" s="10">
        <f t="shared" si="105"/>
        <v>293.14999999999998</v>
      </c>
      <c r="E271" s="3">
        <f t="shared" si="118"/>
        <v>97.776204704977729</v>
      </c>
      <c r="F271" s="3">
        <f t="shared" si="106"/>
        <v>370.92620470497769</v>
      </c>
      <c r="G271" s="14">
        <f t="shared" si="119"/>
        <v>91.04957990157385</v>
      </c>
      <c r="H271" s="3">
        <f t="shared" si="107"/>
        <v>364.19957990157383</v>
      </c>
      <c r="I271" s="3">
        <f t="shared" si="120"/>
        <v>1.5948035304732877</v>
      </c>
      <c r="J271" s="3">
        <f t="shared" si="108"/>
        <v>11.6</v>
      </c>
      <c r="K271" s="3">
        <f t="shared" si="121"/>
        <v>84.374029420455827</v>
      </c>
      <c r="L271" s="3">
        <f t="shared" si="101"/>
        <v>-25.345777884643901</v>
      </c>
      <c r="M271" s="3">
        <f t="shared" si="102"/>
        <v>-22.412137029648086</v>
      </c>
      <c r="N271" s="20">
        <f t="shared" si="122"/>
        <v>2001872.0818926597</v>
      </c>
      <c r="O271" s="21">
        <f t="shared" si="109"/>
        <v>1401310.4573248618</v>
      </c>
      <c r="P271" s="22">
        <f t="shared" si="110"/>
        <v>10.81983453134468</v>
      </c>
      <c r="Q271" s="22">
        <f t="shared" si="123"/>
        <v>12.380675520870147</v>
      </c>
      <c r="R271" s="22">
        <f t="shared" si="124"/>
        <v>12.380675520870147</v>
      </c>
      <c r="S271" s="23">
        <f t="shared" si="111"/>
        <v>5.7851520161156866</v>
      </c>
      <c r="T271" s="24">
        <f t="shared" si="125"/>
        <v>-21.777442904813693</v>
      </c>
      <c r="U271" s="21">
        <f t="shared" si="126"/>
        <v>1828736.3207639209</v>
      </c>
      <c r="V271" s="21">
        <f t="shared" si="112"/>
        <v>1280115.4245347446</v>
      </c>
      <c r="W271" s="22">
        <f t="shared" si="113"/>
        <v>8.0746446809788548</v>
      </c>
      <c r="X271" s="23">
        <f t="shared" si="114"/>
        <v>3.7730612418392107</v>
      </c>
      <c r="Y271" s="24">
        <f t="shared" si="127"/>
        <v>-12.974801742898384</v>
      </c>
      <c r="Z271" s="14">
        <f t="shared" si="128"/>
        <v>1.8638698584517623</v>
      </c>
      <c r="AJ271">
        <f t="shared" si="104"/>
        <v>0</v>
      </c>
      <c r="AL271">
        <f t="shared" si="103"/>
        <v>84.374029420455827</v>
      </c>
    </row>
    <row r="272" spans="1:38" x14ac:dyDescent="0.25">
      <c r="A272" s="3">
        <f t="shared" si="115"/>
        <v>998</v>
      </c>
      <c r="B272" s="3">
        <f t="shared" si="117"/>
        <v>16.633333333333333</v>
      </c>
      <c r="C272" s="8">
        <f t="shared" si="116"/>
        <v>20</v>
      </c>
      <c r="D272" s="10">
        <f t="shared" si="105"/>
        <v>293.14999999999998</v>
      </c>
      <c r="E272" s="3">
        <f t="shared" si="118"/>
        <v>97.800784937325304</v>
      </c>
      <c r="F272" s="3">
        <f t="shared" si="106"/>
        <v>370.9507849373253</v>
      </c>
      <c r="G272" s="14">
        <f t="shared" si="119"/>
        <v>91.072148448000704</v>
      </c>
      <c r="H272" s="3">
        <f t="shared" si="107"/>
        <v>364.22214844800067</v>
      </c>
      <c r="I272" s="3">
        <f t="shared" si="120"/>
        <v>1.5949219826129706</v>
      </c>
      <c r="J272" s="3">
        <f t="shared" si="108"/>
        <v>11.6</v>
      </c>
      <c r="K272" s="3">
        <f t="shared" si="121"/>
        <v>84.367763104969882</v>
      </c>
      <c r="L272" s="3">
        <f t="shared" si="101"/>
        <v>-25.356795055871537</v>
      </c>
      <c r="M272" s="3">
        <f t="shared" si="102"/>
        <v>-22.421712071408312</v>
      </c>
      <c r="N272" s="20">
        <f t="shared" si="122"/>
        <v>2002504.749442969</v>
      </c>
      <c r="O272" s="21">
        <f t="shared" si="109"/>
        <v>1401753.3246100782</v>
      </c>
      <c r="P272" s="22">
        <f t="shared" si="110"/>
        <v>10.820518340572697</v>
      </c>
      <c r="Q272" s="22">
        <f t="shared" si="123"/>
        <v>12.381979637936221</v>
      </c>
      <c r="R272" s="22">
        <f t="shared" si="124"/>
        <v>12.381979637936221</v>
      </c>
      <c r="S272" s="23">
        <f t="shared" si="111"/>
        <v>5.7857613944538349</v>
      </c>
      <c r="T272" s="24">
        <f t="shared" si="125"/>
        <v>-21.786620052711374</v>
      </c>
      <c r="U272" s="21">
        <f t="shared" si="126"/>
        <v>1829317.2097799403</v>
      </c>
      <c r="V272" s="21">
        <f t="shared" si="112"/>
        <v>1280522.0468459581</v>
      </c>
      <c r="W272" s="22">
        <f t="shared" si="113"/>
        <v>8.0751575899752606</v>
      </c>
      <c r="X272" s="23">
        <f t="shared" si="114"/>
        <v>3.7733009102248039</v>
      </c>
      <c r="Y272" s="24">
        <f t="shared" si="127"/>
        <v>-12.979747557634916</v>
      </c>
      <c r="Z272" s="14">
        <f t="shared" si="128"/>
        <v>1.8228883673437402</v>
      </c>
      <c r="AJ272">
        <f t="shared" si="104"/>
        <v>0</v>
      </c>
      <c r="AL272">
        <f t="shared" si="103"/>
        <v>84.367763104969882</v>
      </c>
    </row>
    <row r="273" spans="1:38" x14ac:dyDescent="0.25">
      <c r="A273" s="3">
        <f t="shared" si="115"/>
        <v>1003</v>
      </c>
      <c r="B273" s="3">
        <f t="shared" si="117"/>
        <v>16.716666666666665</v>
      </c>
      <c r="C273" s="8">
        <f t="shared" si="116"/>
        <v>20</v>
      </c>
      <c r="D273" s="10">
        <f t="shared" si="105"/>
        <v>293.14999999999998</v>
      </c>
      <c r="E273" s="3">
        <f t="shared" si="118"/>
        <v>97.824824716395611</v>
      </c>
      <c r="F273" s="3">
        <f t="shared" si="106"/>
        <v>370.97482471639557</v>
      </c>
      <c r="G273" s="14">
        <f t="shared" si="119"/>
        <v>91.094220682069036</v>
      </c>
      <c r="H273" s="3">
        <f t="shared" si="107"/>
        <v>364.244220682069</v>
      </c>
      <c r="I273" s="3">
        <f t="shared" si="120"/>
        <v>1.5950378303083104</v>
      </c>
      <c r="J273" s="3">
        <f t="shared" si="108"/>
        <v>11.6</v>
      </c>
      <c r="K273" s="3">
        <f t="shared" si="121"/>
        <v>84.361635469166544</v>
      </c>
      <c r="L273" s="3">
        <f t="shared" si="101"/>
        <v>-25.367572107692393</v>
      </c>
      <c r="M273" s="3">
        <f t="shared" si="102"/>
        <v>-22.43107826705215</v>
      </c>
      <c r="N273" s="20">
        <f t="shared" si="122"/>
        <v>2003123.5063334377</v>
      </c>
      <c r="O273" s="21">
        <f t="shared" si="109"/>
        <v>1402186.4544334062</v>
      </c>
      <c r="P273" s="22">
        <f t="shared" si="110"/>
        <v>10.821186947518509</v>
      </c>
      <c r="Q273" s="22">
        <f t="shared" si="123"/>
        <v>12.383254815310986</v>
      </c>
      <c r="R273" s="22">
        <f t="shared" si="124"/>
        <v>12.383254815310986</v>
      </c>
      <c r="S273" s="23">
        <f t="shared" si="111"/>
        <v>5.7863572500634968</v>
      </c>
      <c r="T273" s="24">
        <f t="shared" si="125"/>
        <v>-21.795596354659612</v>
      </c>
      <c r="U273" s="21">
        <f t="shared" si="126"/>
        <v>1829885.32427375</v>
      </c>
      <c r="V273" s="21">
        <f t="shared" si="112"/>
        <v>1280919.7269916248</v>
      </c>
      <c r="W273" s="22">
        <f t="shared" si="113"/>
        <v>8.0756590934055907</v>
      </c>
      <c r="X273" s="23">
        <f t="shared" si="114"/>
        <v>3.7735352491004308</v>
      </c>
      <c r="Y273" s="24">
        <f t="shared" si="127"/>
        <v>-12.98458491115384</v>
      </c>
      <c r="Z273" s="14">
        <f t="shared" si="128"/>
        <v>1.7828038286085448</v>
      </c>
      <c r="AJ273">
        <f t="shared" si="104"/>
        <v>0</v>
      </c>
      <c r="AL273">
        <f t="shared" si="103"/>
        <v>84.361635469166544</v>
      </c>
    </row>
    <row r="274" spans="1:38" x14ac:dyDescent="0.25">
      <c r="A274" s="3">
        <f t="shared" si="115"/>
        <v>1008</v>
      </c>
      <c r="B274" s="3">
        <f t="shared" si="117"/>
        <v>16.8</v>
      </c>
      <c r="C274" s="8">
        <f t="shared" si="116"/>
        <v>20</v>
      </c>
      <c r="D274" s="10">
        <f t="shared" si="105"/>
        <v>293.14999999999998</v>
      </c>
      <c r="E274" s="3">
        <f t="shared" si="118"/>
        <v>97.84833587096395</v>
      </c>
      <c r="F274" s="3">
        <f t="shared" si="106"/>
        <v>370.99833587096396</v>
      </c>
      <c r="G274" s="14">
        <f t="shared" si="119"/>
        <v>91.115807470444935</v>
      </c>
      <c r="H274" s="3">
        <f t="shared" si="107"/>
        <v>364.26580747044488</v>
      </c>
      <c r="I274" s="3">
        <f t="shared" si="120"/>
        <v>1.5951511305621753</v>
      </c>
      <c r="J274" s="3">
        <f t="shared" si="108"/>
        <v>11.6</v>
      </c>
      <c r="K274" s="3">
        <f t="shared" si="121"/>
        <v>84.35564343836019</v>
      </c>
      <c r="L274" s="3">
        <f t="shared" si="101"/>
        <v>-25.378114203441982</v>
      </c>
      <c r="M274" s="3">
        <f t="shared" si="102"/>
        <v>-22.440240114354236</v>
      </c>
      <c r="N274" s="20">
        <f t="shared" si="122"/>
        <v>2003728.6570234457</v>
      </c>
      <c r="O274" s="21">
        <f t="shared" si="109"/>
        <v>1402610.059916412</v>
      </c>
      <c r="P274" s="22">
        <f t="shared" si="110"/>
        <v>10.821840692287305</v>
      </c>
      <c r="Q274" s="22">
        <f t="shared" si="123"/>
        <v>12.38450169810362</v>
      </c>
      <c r="R274" s="22">
        <f t="shared" si="124"/>
        <v>12.38450169810362</v>
      </c>
      <c r="S274" s="23">
        <f t="shared" si="111"/>
        <v>5.7869398843866007</v>
      </c>
      <c r="T274" s="24">
        <f t="shared" si="125"/>
        <v>-21.804376165584582</v>
      </c>
      <c r="U274" s="21">
        <f t="shared" si="126"/>
        <v>1830440.9439411191</v>
      </c>
      <c r="V274" s="21">
        <f t="shared" si="112"/>
        <v>1281308.6607587833</v>
      </c>
      <c r="W274" s="22">
        <f t="shared" si="113"/>
        <v>8.0761494465542931</v>
      </c>
      <c r="X274" s="23">
        <f t="shared" si="114"/>
        <v>3.7737643777535519</v>
      </c>
      <c r="Y274" s="24">
        <f t="shared" si="127"/>
        <v>-12.98931616487382</v>
      </c>
      <c r="Z274" s="14">
        <f t="shared" si="128"/>
        <v>1.7435967901055669</v>
      </c>
      <c r="AJ274">
        <f t="shared" si="104"/>
        <v>0</v>
      </c>
      <c r="AL274">
        <f t="shared" si="103"/>
        <v>84.35564343836019</v>
      </c>
    </row>
    <row r="275" spans="1:38" x14ac:dyDescent="0.25">
      <c r="A275" s="3">
        <f t="shared" si="115"/>
        <v>1013</v>
      </c>
      <c r="B275" s="3">
        <f t="shared" si="117"/>
        <v>16.883333333333333</v>
      </c>
      <c r="C275" s="8">
        <f t="shared" si="116"/>
        <v>20</v>
      </c>
      <c r="D275" s="10">
        <f t="shared" si="105"/>
        <v>293.14999999999998</v>
      </c>
      <c r="E275" s="3">
        <f t="shared" si="118"/>
        <v>97.871329973275834</v>
      </c>
      <c r="F275" s="3">
        <f t="shared" si="106"/>
        <v>371.02132997327578</v>
      </c>
      <c r="G275" s="14">
        <f t="shared" si="119"/>
        <v>91.136919443952976</v>
      </c>
      <c r="H275" s="3">
        <f t="shared" si="107"/>
        <v>364.28691944395297</v>
      </c>
      <c r="I275" s="3">
        <f t="shared" si="120"/>
        <v>1.5952619391412164</v>
      </c>
      <c r="J275" s="3">
        <f t="shared" si="108"/>
        <v>11.6</v>
      </c>
      <c r="K275" s="3">
        <f t="shared" si="121"/>
        <v>84.349784006279378</v>
      </c>
      <c r="L275" s="3">
        <f t="shared" si="101"/>
        <v>-25.38842639848238</v>
      </c>
      <c r="M275" s="3">
        <f t="shared" si="102"/>
        <v>-22.449202016728677</v>
      </c>
      <c r="N275" s="20">
        <f t="shared" si="122"/>
        <v>2004320.4993695843</v>
      </c>
      <c r="O275" s="21">
        <f t="shared" si="109"/>
        <v>1403024.349558709</v>
      </c>
      <c r="P275" s="22">
        <f t="shared" si="110"/>
        <v>10.822479907280623</v>
      </c>
      <c r="Q275" s="22">
        <f t="shared" si="123"/>
        <v>12.385720916913026</v>
      </c>
      <c r="R275" s="22">
        <f t="shared" si="124"/>
        <v>12.385720916913026</v>
      </c>
      <c r="S275" s="23">
        <f t="shared" si="111"/>
        <v>5.7875095920848141</v>
      </c>
      <c r="T275" s="24">
        <f t="shared" si="125"/>
        <v>-21.812963747766805</v>
      </c>
      <c r="U275" s="21">
        <f t="shared" si="126"/>
        <v>1830984.3424075232</v>
      </c>
      <c r="V275" s="21">
        <f t="shared" si="112"/>
        <v>1281689.0396852661</v>
      </c>
      <c r="W275" s="22">
        <f t="shared" si="113"/>
        <v>8.076628898918143</v>
      </c>
      <c r="X275" s="23">
        <f t="shared" si="114"/>
        <v>3.773988412767205</v>
      </c>
      <c r="Y275" s="24">
        <f t="shared" si="127"/>
        <v>-12.993943629549339</v>
      </c>
      <c r="Z275" s="14">
        <f t="shared" si="128"/>
        <v>1.7052482137521778</v>
      </c>
      <c r="AJ275">
        <f t="shared" si="104"/>
        <v>0</v>
      </c>
      <c r="AL275">
        <f t="shared" si="103"/>
        <v>84.349784006279378</v>
      </c>
    </row>
    <row r="276" spans="1:38" x14ac:dyDescent="0.25">
      <c r="A276" s="3">
        <f t="shared" si="115"/>
        <v>1018</v>
      </c>
      <c r="B276" s="3">
        <f t="shared" si="117"/>
        <v>16.966666666666665</v>
      </c>
      <c r="C276" s="8">
        <f t="shared" si="116"/>
        <v>20</v>
      </c>
      <c r="D276" s="10">
        <f t="shared" si="105"/>
        <v>293.14999999999998</v>
      </c>
      <c r="E276" s="3">
        <f t="shared" si="118"/>
        <v>97.893818344507466</v>
      </c>
      <c r="F276" s="3">
        <f t="shared" si="106"/>
        <v>371.04381834450743</v>
      </c>
      <c r="G276" s="14">
        <f t="shared" si="119"/>
        <v>91.157567002604139</v>
      </c>
      <c r="H276" s="3">
        <f t="shared" si="107"/>
        <v>364.30756700260412</v>
      </c>
      <c r="I276" s="3">
        <f t="shared" si="120"/>
        <v>1.5953703106021813</v>
      </c>
      <c r="J276" s="3">
        <f t="shared" si="108"/>
        <v>11.6</v>
      </c>
      <c r="K276" s="3">
        <f t="shared" si="121"/>
        <v>84.344054233533782</v>
      </c>
      <c r="L276" s="3">
        <f t="shared" si="101"/>
        <v>-25.398513642326428</v>
      </c>
      <c r="M276" s="3">
        <f t="shared" si="102"/>
        <v>-22.457968285098723</v>
      </c>
      <c r="N276" s="20">
        <f t="shared" si="122"/>
        <v>2004899.3247662026</v>
      </c>
      <c r="O276" s="21">
        <f t="shared" si="109"/>
        <v>1403429.5273363418</v>
      </c>
      <c r="P276" s="22">
        <f t="shared" si="110"/>
        <v>10.823104917375074</v>
      </c>
      <c r="Q276" s="22">
        <f t="shared" si="123"/>
        <v>12.386913088160034</v>
      </c>
      <c r="R276" s="22">
        <f t="shared" si="124"/>
        <v>12.386913088160034</v>
      </c>
      <c r="S276" s="23">
        <f t="shared" si="111"/>
        <v>5.7880666611947795</v>
      </c>
      <c r="T276" s="24">
        <f t="shared" si="125"/>
        <v>-21.821363272733493</v>
      </c>
      <c r="U276" s="21">
        <f t="shared" si="126"/>
        <v>1831515.7873575538</v>
      </c>
      <c r="V276" s="21">
        <f t="shared" si="112"/>
        <v>1282061.0511502875</v>
      </c>
      <c r="W276" s="22">
        <f t="shared" si="113"/>
        <v>8.0770976943407167</v>
      </c>
      <c r="X276" s="23">
        <f t="shared" si="114"/>
        <v>3.7742074680828437</v>
      </c>
      <c r="Y276" s="24">
        <f t="shared" si="127"/>
        <v>-12.99846956632476</v>
      </c>
      <c r="Z276" s="14">
        <f t="shared" si="128"/>
        <v>1.6677394670503798</v>
      </c>
      <c r="AJ276">
        <f t="shared" si="104"/>
        <v>0</v>
      </c>
      <c r="AL276">
        <f t="shared" si="103"/>
        <v>84.344054233533782</v>
      </c>
    </row>
    <row r="277" spans="1:38" x14ac:dyDescent="0.25">
      <c r="A277" s="3">
        <f t="shared" si="115"/>
        <v>1023</v>
      </c>
      <c r="B277" s="3">
        <f t="shared" si="117"/>
        <v>17.05</v>
      </c>
      <c r="C277" s="8">
        <f t="shared" si="116"/>
        <v>20</v>
      </c>
      <c r="D277" s="10">
        <f t="shared" si="105"/>
        <v>293.14999999999998</v>
      </c>
      <c r="E277" s="3">
        <f t="shared" si="118"/>
        <v>97.915812060114504</v>
      </c>
      <c r="F277" s="3">
        <f t="shared" si="106"/>
        <v>371.06581206011447</v>
      </c>
      <c r="G277" s="14">
        <f t="shared" si="119"/>
        <v>91.177760320520818</v>
      </c>
      <c r="H277" s="3">
        <f t="shared" si="107"/>
        <v>364.32776032052078</v>
      </c>
      <c r="I277" s="3">
        <f t="shared" si="120"/>
        <v>1.5954762983176918</v>
      </c>
      <c r="J277" s="3">
        <f t="shared" si="108"/>
        <v>11.6</v>
      </c>
      <c r="K277" s="3">
        <f t="shared" si="121"/>
        <v>84.338451246115824</v>
      </c>
      <c r="L277" s="3">
        <f t="shared" si="101"/>
        <v>-25.408380780725476</v>
      </c>
      <c r="M277" s="3">
        <f t="shared" si="102"/>
        <v>-22.466543139734735</v>
      </c>
      <c r="N277" s="20">
        <f t="shared" si="122"/>
        <v>2005465.41828308</v>
      </c>
      <c r="O277" s="21">
        <f t="shared" si="109"/>
        <v>1403825.7927981559</v>
      </c>
      <c r="P277" s="22">
        <f t="shared" si="110"/>
        <v>10.823716040096738</v>
      </c>
      <c r="Q277" s="22">
        <f t="shared" si="123"/>
        <v>12.388078814411731</v>
      </c>
      <c r="R277" s="22">
        <f t="shared" si="124"/>
        <v>12.388078814411731</v>
      </c>
      <c r="S277" s="23">
        <f t="shared" si="111"/>
        <v>5.7886113732796636</v>
      </c>
      <c r="T277" s="24">
        <f t="shared" si="125"/>
        <v>-21.829578823115778</v>
      </c>
      <c r="U277" s="21">
        <f t="shared" si="126"/>
        <v>1832035.5406616849</v>
      </c>
      <c r="V277" s="21">
        <f t="shared" si="112"/>
        <v>1282424.8784631793</v>
      </c>
      <c r="W277" s="22">
        <f t="shared" si="113"/>
        <v>8.0775560711436576</v>
      </c>
      <c r="X277" s="23">
        <f t="shared" si="114"/>
        <v>3.7744216550616727</v>
      </c>
      <c r="Y277" s="24">
        <f t="shared" si="127"/>
        <v>-13.00289618776806</v>
      </c>
      <c r="Z277" s="14">
        <f t="shared" si="128"/>
        <v>1.6310523147717664</v>
      </c>
      <c r="AJ277">
        <f t="shared" si="104"/>
        <v>0</v>
      </c>
      <c r="AL277">
        <f t="shared" si="103"/>
        <v>84.338451246115824</v>
      </c>
    </row>
    <row r="278" spans="1:38" x14ac:dyDescent="0.25">
      <c r="A278" s="3">
        <f t="shared" si="115"/>
        <v>1028</v>
      </c>
      <c r="B278" s="3">
        <f t="shared" si="117"/>
        <v>17.133333333333333</v>
      </c>
      <c r="C278" s="8">
        <f t="shared" si="116"/>
        <v>20</v>
      </c>
      <c r="D278" s="10">
        <f t="shared" si="105"/>
        <v>293.14999999999998</v>
      </c>
      <c r="E278" s="3">
        <f t="shared" si="118"/>
        <v>97.937321955071141</v>
      </c>
      <c r="F278" s="3">
        <f t="shared" si="106"/>
        <v>371.0873219550711</v>
      </c>
      <c r="G278" s="14">
        <f t="shared" si="119"/>
        <v>91.197509350760114</v>
      </c>
      <c r="H278" s="3">
        <f t="shared" si="107"/>
        <v>364.34750935076011</v>
      </c>
      <c r="I278" s="3">
        <f t="shared" si="120"/>
        <v>1.5955799545014879</v>
      </c>
      <c r="J278" s="3">
        <f t="shared" si="108"/>
        <v>11.6</v>
      </c>
      <c r="K278" s="3">
        <f t="shared" si="121"/>
        <v>84.332972233936729</v>
      </c>
      <c r="L278" s="3">
        <f t="shared" si="101"/>
        <v>-25.418032557722221</v>
      </c>
      <c r="M278" s="3">
        <f t="shared" si="102"/>
        <v>-22.474930712059859</v>
      </c>
      <c r="N278" s="20">
        <f t="shared" si="122"/>
        <v>2006019.0588002726</v>
      </c>
      <c r="O278" s="21">
        <f t="shared" si="109"/>
        <v>1404213.3411601908</v>
      </c>
      <c r="P278" s="22">
        <f t="shared" si="110"/>
        <v>10.824313585791343</v>
      </c>
      <c r="Q278" s="22">
        <f t="shared" si="123"/>
        <v>12.389218684698143</v>
      </c>
      <c r="R278" s="22">
        <f t="shared" si="124"/>
        <v>12.389218684698143</v>
      </c>
      <c r="S278" s="23">
        <f t="shared" si="111"/>
        <v>5.7891440035771318</v>
      </c>
      <c r="T278" s="24">
        <f t="shared" si="125"/>
        <v>-21.837614394471323</v>
      </c>
      <c r="U278" s="21">
        <f t="shared" si="126"/>
        <v>1832543.8585004178</v>
      </c>
      <c r="V278" s="21">
        <f t="shared" si="112"/>
        <v>1282780.7009502924</v>
      </c>
      <c r="W278" s="22">
        <f t="shared" si="113"/>
        <v>8.078004262254737</v>
      </c>
      <c r="X278" s="23">
        <f t="shared" si="114"/>
        <v>3.7746310825444862</v>
      </c>
      <c r="Y278" s="24">
        <f t="shared" si="127"/>
        <v>-13.007225658884332</v>
      </c>
      <c r="Z278" s="14">
        <f t="shared" si="128"/>
        <v>1.5951689107989946</v>
      </c>
      <c r="AJ278">
        <f t="shared" si="104"/>
        <v>0</v>
      </c>
      <c r="AL278">
        <f t="shared" si="103"/>
        <v>84.332972233936729</v>
      </c>
    </row>
    <row r="279" spans="1:38" x14ac:dyDescent="0.25">
      <c r="A279" s="3">
        <f t="shared" si="115"/>
        <v>1033</v>
      </c>
      <c r="B279" s="3">
        <f t="shared" si="117"/>
        <v>17.216666666666665</v>
      </c>
      <c r="C279" s="8">
        <f t="shared" si="116"/>
        <v>20</v>
      </c>
      <c r="D279" s="10">
        <f t="shared" si="105"/>
        <v>293.14999999999998</v>
      </c>
      <c r="E279" s="3">
        <f t="shared" si="118"/>
        <v>97.958358629001609</v>
      </c>
      <c r="F279" s="3">
        <f t="shared" si="106"/>
        <v>371.1083586290016</v>
      </c>
      <c r="G279" s="14">
        <f t="shared" si="119"/>
        <v>91.21682383003801</v>
      </c>
      <c r="H279" s="3">
        <f t="shared" si="107"/>
        <v>364.36682383003802</v>
      </c>
      <c r="I279" s="3">
        <f t="shared" si="120"/>
        <v>1.5956813302331587</v>
      </c>
      <c r="J279" s="3">
        <f t="shared" si="108"/>
        <v>11.6</v>
      </c>
      <c r="K279" s="3">
        <f t="shared" si="121"/>
        <v>84.327614449395284</v>
      </c>
      <c r="L279" s="3">
        <f t="shared" si="101"/>
        <v>-25.427473617668205</v>
      </c>
      <c r="M279" s="3">
        <f t="shared" si="102"/>
        <v>-22.483135046424369</v>
      </c>
      <c r="N279" s="20">
        <f t="shared" si="122"/>
        <v>2006560.519140193</v>
      </c>
      <c r="O279" s="21">
        <f t="shared" si="109"/>
        <v>1404592.3633981349</v>
      </c>
      <c r="P279" s="22">
        <f t="shared" si="110"/>
        <v>10.824897857790333</v>
      </c>
      <c r="Q279" s="22">
        <f t="shared" si="123"/>
        <v>12.390333274821431</v>
      </c>
      <c r="R279" s="22">
        <f t="shared" si="124"/>
        <v>12.390333274821431</v>
      </c>
      <c r="S279" s="23">
        <f t="shared" si="111"/>
        <v>5.7896648211438322</v>
      </c>
      <c r="T279" s="24">
        <f t="shared" si="125"/>
        <v>-21.84547389707275</v>
      </c>
      <c r="U279" s="21">
        <f t="shared" si="126"/>
        <v>1833040.9914858777</v>
      </c>
      <c r="V279" s="21">
        <f t="shared" si="112"/>
        <v>1283128.6940401143</v>
      </c>
      <c r="W279" s="22">
        <f t="shared" si="113"/>
        <v>8.0784424953327889</v>
      </c>
      <c r="X279" s="23">
        <f t="shared" si="114"/>
        <v>3.7748358569100486</v>
      </c>
      <c r="Y279" s="24">
        <f t="shared" si="127"/>
        <v>-13.011460098109477</v>
      </c>
      <c r="Z279" s="14">
        <f t="shared" si="128"/>
        <v>1.5600717901204781</v>
      </c>
      <c r="AJ279">
        <f t="shared" si="104"/>
        <v>0</v>
      </c>
      <c r="AL279">
        <f t="shared" si="103"/>
        <v>84.327614449395284</v>
      </c>
    </row>
    <row r="280" spans="1:38" x14ac:dyDescent="0.25">
      <c r="A280" s="3">
        <f t="shared" si="115"/>
        <v>1038</v>
      </c>
      <c r="B280" s="3">
        <f t="shared" si="117"/>
        <v>17.3</v>
      </c>
      <c r="C280" s="8">
        <f t="shared" si="116"/>
        <v>20</v>
      </c>
      <c r="D280" s="10">
        <f t="shared" si="105"/>
        <v>293.14999999999998</v>
      </c>
      <c r="E280" s="3">
        <f t="shared" si="118"/>
        <v>97.978932451206077</v>
      </c>
      <c r="F280" s="3">
        <f t="shared" si="106"/>
        <v>371.12893245120608</v>
      </c>
      <c r="G280" s="14">
        <f t="shared" si="119"/>
        <v>91.235713283356006</v>
      </c>
      <c r="H280" s="3">
        <f t="shared" si="107"/>
        <v>364.38571328335598</v>
      </c>
      <c r="I280" s="3">
        <f t="shared" si="120"/>
        <v>1.5957804754823621</v>
      </c>
      <c r="J280" s="3">
        <f t="shared" si="108"/>
        <v>11.6</v>
      </c>
      <c r="K280" s="3">
        <f t="shared" si="121"/>
        <v>84.322375205979426</v>
      </c>
      <c r="L280" s="3">
        <f t="shared" si="101"/>
        <v>-25.436708507206351</v>
      </c>
      <c r="M280" s="3">
        <f t="shared" si="102"/>
        <v>-22.49116010184899</v>
      </c>
      <c r="N280" s="20">
        <f t="shared" si="122"/>
        <v>2007090.0661969718</v>
      </c>
      <c r="O280" s="21">
        <f t="shared" si="109"/>
        <v>1404963.0463378802</v>
      </c>
      <c r="P280" s="22">
        <f t="shared" si="110"/>
        <v>10.825469152572905</v>
      </c>
      <c r="Q280" s="22">
        <f t="shared" si="123"/>
        <v>12.391423147657818</v>
      </c>
      <c r="R280" s="22">
        <f t="shared" si="124"/>
        <v>12.391423147657818</v>
      </c>
      <c r="S280" s="23">
        <f t="shared" si="111"/>
        <v>5.790174088996471</v>
      </c>
      <c r="T280" s="24">
        <f t="shared" si="125"/>
        <v>-21.853161157662448</v>
      </c>
      <c r="U280" s="21">
        <f t="shared" si="126"/>
        <v>1833527.1847808957</v>
      </c>
      <c r="V280" s="21">
        <f t="shared" si="112"/>
        <v>1283469.029346627</v>
      </c>
      <c r="W280" s="22">
        <f t="shared" si="113"/>
        <v>8.0788709928896338</v>
      </c>
      <c r="X280" s="23">
        <f t="shared" si="114"/>
        <v>3.7750360821320657</v>
      </c>
      <c r="Y280" s="24">
        <f t="shared" si="127"/>
        <v>-13.015601578284436</v>
      </c>
      <c r="Z280" s="14">
        <f t="shared" si="128"/>
        <v>1.5257438609772045</v>
      </c>
      <c r="AJ280">
        <f t="shared" si="104"/>
        <v>0</v>
      </c>
      <c r="AL280">
        <f t="shared" si="103"/>
        <v>84.322375205979426</v>
      </c>
    </row>
    <row r="281" spans="1:38" x14ac:dyDescent="0.25">
      <c r="A281" s="3">
        <f t="shared" si="115"/>
        <v>1043</v>
      </c>
      <c r="B281" s="3">
        <f t="shared" si="117"/>
        <v>17.383333333333333</v>
      </c>
      <c r="C281" s="8">
        <f t="shared" si="116"/>
        <v>20</v>
      </c>
      <c r="D281" s="10">
        <f t="shared" si="105"/>
        <v>293.14999999999998</v>
      </c>
      <c r="E281" s="3">
        <f t="shared" si="118"/>
        <v>97.999053565583054</v>
      </c>
      <c r="F281" s="3">
        <f t="shared" si="106"/>
        <v>371.14905356558302</v>
      </c>
      <c r="G281" s="14">
        <f t="shared" si="119"/>
        <v>91.254187028531945</v>
      </c>
      <c r="H281" s="3">
        <f t="shared" si="107"/>
        <v>364.40418702853191</v>
      </c>
      <c r="I281" s="3">
        <f t="shared" si="120"/>
        <v>1.5958774391325445</v>
      </c>
      <c r="J281" s="3">
        <f t="shared" si="108"/>
        <v>11.6</v>
      </c>
      <c r="K281" s="3">
        <f t="shared" si="121"/>
        <v>84.317251876899434</v>
      </c>
      <c r="L281" s="3">
        <f t="shared" si="101"/>
        <v>-25.44574167721936</v>
      </c>
      <c r="M281" s="3">
        <f t="shared" si="102"/>
        <v>-22.499009753737131</v>
      </c>
      <c r="N281" s="20">
        <f t="shared" si="122"/>
        <v>2007607.961063154</v>
      </c>
      <c r="O281" s="21">
        <f t="shared" si="109"/>
        <v>1405325.5727442077</v>
      </c>
      <c r="P281" s="22">
        <f t="shared" si="110"/>
        <v>10.826027759924177</v>
      </c>
      <c r="Q281" s="22">
        <f t="shared" si="123"/>
        <v>12.392488853452321</v>
      </c>
      <c r="R281" s="22">
        <f t="shared" si="124"/>
        <v>12.392488853452321</v>
      </c>
      <c r="S281" s="23">
        <f t="shared" si="111"/>
        <v>5.7906720642495388</v>
      </c>
      <c r="T281" s="24">
        <f t="shared" si="125"/>
        <v>-21.860679921174057</v>
      </c>
      <c r="U281" s="21">
        <f t="shared" si="126"/>
        <v>1834002.6782156294</v>
      </c>
      <c r="V281" s="21">
        <f t="shared" si="112"/>
        <v>1283801.8747509406</v>
      </c>
      <c r="W281" s="22">
        <f t="shared" si="113"/>
        <v>8.0792899724090734</v>
      </c>
      <c r="X281" s="23">
        <f t="shared" si="114"/>
        <v>3.7752318598347854</v>
      </c>
      <c r="Y281" s="24">
        <f t="shared" si="127"/>
        <v>-13.019652127610229</v>
      </c>
      <c r="Z281" s="14">
        <f t="shared" si="128"/>
        <v>1.492168397158661</v>
      </c>
      <c r="AJ281">
        <f t="shared" si="104"/>
        <v>0</v>
      </c>
      <c r="AL281">
        <f t="shared" si="103"/>
        <v>84.317251876899434</v>
      </c>
    </row>
    <row r="282" spans="1:38" x14ac:dyDescent="0.25">
      <c r="A282" s="3">
        <f t="shared" si="115"/>
        <v>1048</v>
      </c>
      <c r="B282" s="3">
        <f t="shared" si="117"/>
        <v>17.466666666666665</v>
      </c>
      <c r="C282" s="8">
        <f t="shared" si="116"/>
        <v>20</v>
      </c>
      <c r="D282" s="10">
        <f t="shared" si="105"/>
        <v>293.14999999999998</v>
      </c>
      <c r="E282" s="3">
        <f t="shared" si="118"/>
        <v>98.018731895450102</v>
      </c>
      <c r="F282" s="3">
        <f t="shared" si="106"/>
        <v>371.16873189545009</v>
      </c>
      <c r="G282" s="14">
        <f t="shared" si="119"/>
        <v>91.272254180637248</v>
      </c>
      <c r="H282" s="3">
        <f t="shared" si="107"/>
        <v>364.4222541806372</v>
      </c>
      <c r="I282" s="3">
        <f t="shared" si="120"/>
        <v>1.5959722690041742</v>
      </c>
      <c r="J282" s="3">
        <f t="shared" si="108"/>
        <v>11.6</v>
      </c>
      <c r="K282" s="3">
        <f t="shared" si="121"/>
        <v>84.312241893751889</v>
      </c>
      <c r="L282" s="3">
        <f t="shared" si="101"/>
        <v>-25.454577484743901</v>
      </c>
      <c r="M282" s="3">
        <f t="shared" si="102"/>
        <v>-22.506687795556918</v>
      </c>
      <c r="N282" s="20">
        <f t="shared" si="122"/>
        <v>2008114.4591537791</v>
      </c>
      <c r="O282" s="21">
        <f t="shared" si="109"/>
        <v>1405680.1214076453</v>
      </c>
      <c r="P282" s="22">
        <f t="shared" si="110"/>
        <v>10.826573963089535</v>
      </c>
      <c r="Q282" s="22">
        <f t="shared" si="123"/>
        <v>12.393530930106699</v>
      </c>
      <c r="R282" s="22">
        <f t="shared" si="124"/>
        <v>12.393530930106699</v>
      </c>
      <c r="S282" s="23">
        <f t="shared" si="111"/>
        <v>5.7911589982498581</v>
      </c>
      <c r="T282" s="24">
        <f t="shared" si="125"/>
        <v>-21.868033852421544</v>
      </c>
      <c r="U282" s="21">
        <f t="shared" si="126"/>
        <v>1834467.7064017707</v>
      </c>
      <c r="V282" s="21">
        <f t="shared" si="112"/>
        <v>1284127.3944812394</v>
      </c>
      <c r="W282" s="22">
        <f t="shared" si="113"/>
        <v>8.0796996464630073</v>
      </c>
      <c r="X282" s="23">
        <f t="shared" si="114"/>
        <v>3.7754232893472599</v>
      </c>
      <c r="Y282" s="24">
        <f t="shared" si="127"/>
        <v>-13.023613730584204</v>
      </c>
      <c r="Z282" s="14">
        <f t="shared" si="128"/>
        <v>1.4593290304453195</v>
      </c>
      <c r="AJ282">
        <f t="shared" si="104"/>
        <v>0</v>
      </c>
      <c r="AL282">
        <f t="shared" si="103"/>
        <v>84.312241893751889</v>
      </c>
    </row>
    <row r="283" spans="1:38" x14ac:dyDescent="0.25">
      <c r="A283" s="3">
        <f t="shared" si="115"/>
        <v>1053</v>
      </c>
      <c r="B283" s="3">
        <f t="shared" si="117"/>
        <v>17.55</v>
      </c>
      <c r="C283" s="8">
        <f t="shared" si="116"/>
        <v>20</v>
      </c>
      <c r="D283" s="10">
        <f t="shared" si="105"/>
        <v>293.14999999999998</v>
      </c>
      <c r="E283" s="3">
        <f t="shared" si="118"/>
        <v>98.037977148264957</v>
      </c>
      <c r="F283" s="3">
        <f t="shared" si="106"/>
        <v>371.18797714826496</v>
      </c>
      <c r="G283" s="14">
        <f t="shared" si="119"/>
        <v>91.28992365634204</v>
      </c>
      <c r="H283" s="3">
        <f t="shared" si="107"/>
        <v>364.43992365634199</v>
      </c>
      <c r="I283" s="3">
        <f t="shared" si="120"/>
        <v>1.5960650118774888</v>
      </c>
      <c r="J283" s="3">
        <f t="shared" si="108"/>
        <v>11.6</v>
      </c>
      <c r="K283" s="3">
        <f t="shared" si="121"/>
        <v>84.307342745214314</v>
      </c>
      <c r="L283" s="3">
        <f t="shared" si="101"/>
        <v>-25.463220194850933</v>
      </c>
      <c r="M283" s="3">
        <f t="shared" si="102"/>
        <v>-22.514197940492885</v>
      </c>
      <c r="N283" s="20">
        <f t="shared" si="122"/>
        <v>2008609.8103278966</v>
      </c>
      <c r="O283" s="21">
        <f t="shared" si="109"/>
        <v>1406026.8672295276</v>
      </c>
      <c r="P283" s="22">
        <f t="shared" si="110"/>
        <v>10.82710803892528</v>
      </c>
      <c r="Q283" s="22">
        <f t="shared" si="123"/>
        <v>12.394549903460495</v>
      </c>
      <c r="R283" s="22">
        <f t="shared" si="124"/>
        <v>12.394549903460495</v>
      </c>
      <c r="S283" s="23">
        <f t="shared" si="111"/>
        <v>5.7916351367079049</v>
      </c>
      <c r="T283" s="24">
        <f t="shared" si="125"/>
        <v>-21.875226537755793</v>
      </c>
      <c r="U283" s="21">
        <f t="shared" si="126"/>
        <v>1834922.4988443856</v>
      </c>
      <c r="V283" s="21">
        <f t="shared" si="112"/>
        <v>1284445.7491910697</v>
      </c>
      <c r="W283" s="22">
        <f t="shared" si="113"/>
        <v>8.0801002228247327</v>
      </c>
      <c r="X283" s="23">
        <f t="shared" si="114"/>
        <v>3.7756104677562843</v>
      </c>
      <c r="Y283" s="24">
        <f t="shared" si="127"/>
        <v>-13.027488328917677</v>
      </c>
      <c r="Z283" s="14">
        <f t="shared" si="128"/>
        <v>1.4272097431970252</v>
      </c>
      <c r="AJ283">
        <f t="shared" si="104"/>
        <v>0</v>
      </c>
      <c r="AL283">
        <f t="shared" si="103"/>
        <v>84.307342745214314</v>
      </c>
    </row>
    <row r="284" spans="1:38" x14ac:dyDescent="0.25">
      <c r="A284" s="3">
        <f t="shared" si="115"/>
        <v>1058</v>
      </c>
      <c r="B284" s="3">
        <f t="shared" si="117"/>
        <v>17.633333333333333</v>
      </c>
      <c r="C284" s="8">
        <f t="shared" si="116"/>
        <v>20</v>
      </c>
      <c r="D284" s="10">
        <f t="shared" si="105"/>
        <v>293.14999999999998</v>
      </c>
      <c r="E284" s="3">
        <f t="shared" si="118"/>
        <v>98.056798820248886</v>
      </c>
      <c r="F284" s="3">
        <f t="shared" si="106"/>
        <v>371.20679882024888</v>
      </c>
      <c r="G284" s="14">
        <f t="shared" si="119"/>
        <v>91.307204178169997</v>
      </c>
      <c r="H284" s="3">
        <f t="shared" si="107"/>
        <v>364.45720417816995</v>
      </c>
      <c r="I284" s="3">
        <f t="shared" si="120"/>
        <v>1.5961557135147793</v>
      </c>
      <c r="J284" s="3">
        <f t="shared" si="108"/>
        <v>11.6</v>
      </c>
      <c r="K284" s="3">
        <f t="shared" si="121"/>
        <v>84.302551975768793</v>
      </c>
      <c r="L284" s="3">
        <f t="shared" si="101"/>
        <v>-25.471673982493066</v>
      </c>
      <c r="M284" s="3">
        <f t="shared" si="102"/>
        <v>-22.521543823068193</v>
      </c>
      <c r="N284" s="20">
        <f t="shared" si="122"/>
        <v>2009094.2590075678</v>
      </c>
      <c r="O284" s="21">
        <f t="shared" si="109"/>
        <v>1406365.9813052975</v>
      </c>
      <c r="P284" s="22">
        <f t="shared" si="110"/>
        <v>10.827630258045671</v>
      </c>
      <c r="Q284" s="22">
        <f t="shared" si="123"/>
        <v>12.395546287565537</v>
      </c>
      <c r="R284" s="22">
        <f t="shared" si="124"/>
        <v>12.395546287565537</v>
      </c>
      <c r="S284" s="23">
        <f t="shared" si="111"/>
        <v>5.7921007198260783</v>
      </c>
      <c r="T284" s="24">
        <f t="shared" si="125"/>
        <v>-21.882261486689618</v>
      </c>
      <c r="U284" s="21">
        <f t="shared" si="126"/>
        <v>1835367.2800514288</v>
      </c>
      <c r="V284" s="21">
        <f t="shared" si="112"/>
        <v>1284757.0960360002</v>
      </c>
      <c r="W284" s="22">
        <f t="shared" si="113"/>
        <v>8.0804919045795689</v>
      </c>
      <c r="X284" s="23">
        <f t="shared" si="114"/>
        <v>3.7757934899580898</v>
      </c>
      <c r="Y284" s="24">
        <f t="shared" si="127"/>
        <v>-13.031277822435454</v>
      </c>
      <c r="Z284" s="14">
        <f t="shared" si="128"/>
        <v>1.3957948610824626</v>
      </c>
      <c r="AJ284">
        <f t="shared" si="104"/>
        <v>0</v>
      </c>
      <c r="AL284">
        <f t="shared" si="103"/>
        <v>84.302551975768793</v>
      </c>
    </row>
    <row r="285" spans="1:38" x14ac:dyDescent="0.25">
      <c r="A285" s="3">
        <f t="shared" si="115"/>
        <v>1063</v>
      </c>
      <c r="B285" s="3">
        <f t="shared" si="117"/>
        <v>17.716666666666665</v>
      </c>
      <c r="C285" s="8">
        <f t="shared" si="116"/>
        <v>20</v>
      </c>
      <c r="D285" s="10">
        <f t="shared" si="105"/>
        <v>293.14999999999998</v>
      </c>
      <c r="E285" s="3">
        <f t="shared" si="118"/>
        <v>98.07520620091411</v>
      </c>
      <c r="F285" s="3">
        <f t="shared" si="106"/>
        <v>371.2252062009141</v>
      </c>
      <c r="G285" s="14">
        <f t="shared" si="119"/>
        <v>91.324104278664862</v>
      </c>
      <c r="H285" s="3">
        <f t="shared" si="107"/>
        <v>364.47410427866487</v>
      </c>
      <c r="I285" s="3">
        <f t="shared" si="120"/>
        <v>1.5962444186822051</v>
      </c>
      <c r="J285" s="3">
        <f t="shared" si="108"/>
        <v>11.6</v>
      </c>
      <c r="K285" s="3">
        <f t="shared" si="121"/>
        <v>84.29786718445493</v>
      </c>
      <c r="L285" s="3">
        <f t="shared" si="101"/>
        <v>-25.479942934318743</v>
      </c>
      <c r="M285" s="3">
        <f t="shared" si="102"/>
        <v>-22.528729000737304</v>
      </c>
      <c r="N285" s="20">
        <f t="shared" si="122"/>
        <v>2009568.044294395</v>
      </c>
      <c r="O285" s="21">
        <f t="shared" si="109"/>
        <v>1406697.6310060765</v>
      </c>
      <c r="P285" s="22">
        <f t="shared" si="110"/>
        <v>10.82814088496646</v>
      </c>
      <c r="Q285" s="22">
        <f t="shared" si="123"/>
        <v>12.396520584954075</v>
      </c>
      <c r="R285" s="22">
        <f t="shared" si="124"/>
        <v>12.396520584954075</v>
      </c>
      <c r="S285" s="23">
        <f t="shared" si="111"/>
        <v>5.7925559824239947</v>
      </c>
      <c r="T285" s="24">
        <f t="shared" si="125"/>
        <v>-21.889142133491656</v>
      </c>
      <c r="U285" s="21">
        <f t="shared" si="126"/>
        <v>1835802.2696409852</v>
      </c>
      <c r="V285" s="21">
        <f t="shared" si="112"/>
        <v>1285061.5887486895</v>
      </c>
      <c r="W285" s="22">
        <f t="shared" si="113"/>
        <v>8.0808748902327885</v>
      </c>
      <c r="X285" s="23">
        <f t="shared" si="114"/>
        <v>3.7759724487087758</v>
      </c>
      <c r="Y285" s="24">
        <f t="shared" si="127"/>
        <v>-13.0349840699574</v>
      </c>
      <c r="Z285" s="14">
        <f t="shared" si="128"/>
        <v>1.3650690459498307</v>
      </c>
      <c r="AJ285">
        <f t="shared" si="104"/>
        <v>0</v>
      </c>
      <c r="AL285">
        <f t="shared" si="103"/>
        <v>84.29786718445493</v>
      </c>
    </row>
    <row r="286" spans="1:38" x14ac:dyDescent="0.25">
      <c r="A286" s="3">
        <f t="shared" si="115"/>
        <v>1068</v>
      </c>
      <c r="B286" s="3">
        <f t="shared" si="117"/>
        <v>17.8</v>
      </c>
      <c r="C286" s="8">
        <f t="shared" si="116"/>
        <v>20</v>
      </c>
      <c r="D286" s="10">
        <f t="shared" si="105"/>
        <v>293.14999999999998</v>
      </c>
      <c r="E286" s="3">
        <f t="shared" si="118"/>
        <v>98.093208377497291</v>
      </c>
      <c r="F286" s="3">
        <f t="shared" si="106"/>
        <v>371.24320837749724</v>
      </c>
      <c r="G286" s="14">
        <f t="shared" si="119"/>
        <v>91.340632304470034</v>
      </c>
      <c r="H286" s="3">
        <f t="shared" si="107"/>
        <v>364.49063230447001</v>
      </c>
      <c r="I286" s="3">
        <f t="shared" si="120"/>
        <v>1.5963311711711594</v>
      </c>
      <c r="J286" s="3">
        <f t="shared" si="108"/>
        <v>11.6</v>
      </c>
      <c r="K286" s="3">
        <f t="shared" si="121"/>
        <v>84.293286023650793</v>
      </c>
      <c r="L286" s="3">
        <f t="shared" si="101"/>
        <v>-25.488031050453916</v>
      </c>
      <c r="M286" s="3">
        <f t="shared" si="102"/>
        <v>-22.535756955449664</v>
      </c>
      <c r="N286" s="20">
        <f t="shared" si="122"/>
        <v>2010031.4000836352</v>
      </c>
      <c r="O286" s="21">
        <f t="shared" si="109"/>
        <v>1407021.9800585445</v>
      </c>
      <c r="P286" s="22">
        <f t="shared" si="110"/>
        <v>10.828640178244981</v>
      </c>
      <c r="Q286" s="22">
        <f t="shared" si="123"/>
        <v>12.397473286900558</v>
      </c>
      <c r="R286" s="22">
        <f t="shared" si="124"/>
        <v>12.397473286900558</v>
      </c>
      <c r="S286" s="23">
        <f t="shared" si="111"/>
        <v>5.7930011540608062</v>
      </c>
      <c r="T286" s="24">
        <f t="shared" si="125"/>
        <v>-21.895871838749397</v>
      </c>
      <c r="U286" s="21">
        <f t="shared" si="126"/>
        <v>1836227.6824462728</v>
      </c>
      <c r="V286" s="21">
        <f t="shared" si="112"/>
        <v>1285359.3777123909</v>
      </c>
      <c r="W286" s="22">
        <f t="shared" si="113"/>
        <v>8.0812493738149929</v>
      </c>
      <c r="X286" s="23">
        <f t="shared" si="114"/>
        <v>3.7761474346735513</v>
      </c>
      <c r="Y286" s="24">
        <f t="shared" si="127"/>
        <v>-13.038608890162457</v>
      </c>
      <c r="Z286" s="14">
        <f t="shared" si="128"/>
        <v>1.3350172888353633</v>
      </c>
      <c r="AJ286">
        <f t="shared" si="104"/>
        <v>0</v>
      </c>
      <c r="AL286">
        <f t="shared" si="103"/>
        <v>84.293286023650793</v>
      </c>
    </row>
    <row r="287" spans="1:38" x14ac:dyDescent="0.25">
      <c r="A287" s="3">
        <f t="shared" si="115"/>
        <v>1073</v>
      </c>
      <c r="B287" s="3">
        <f t="shared" si="117"/>
        <v>17.883333333333333</v>
      </c>
      <c r="C287" s="8">
        <f t="shared" si="116"/>
        <v>20</v>
      </c>
      <c r="D287" s="10">
        <f t="shared" si="105"/>
        <v>293.14999999999998</v>
      </c>
      <c r="E287" s="3">
        <f t="shared" si="118"/>
        <v>98.11081423930078</v>
      </c>
      <c r="F287" s="3">
        <f t="shared" si="106"/>
        <v>371.26081423930077</v>
      </c>
      <c r="G287" s="14">
        <f t="shared" si="119"/>
        <v>91.356796420323178</v>
      </c>
      <c r="H287" s="3">
        <f t="shared" si="107"/>
        <v>364.50679642032316</v>
      </c>
      <c r="I287" s="3">
        <f t="shared" si="120"/>
        <v>1.5964160138191905</v>
      </c>
      <c r="J287" s="3">
        <f t="shared" si="108"/>
        <v>11.6</v>
      </c>
      <c r="K287" s="3">
        <f t="shared" si="121"/>
        <v>84.288806197881343</v>
      </c>
      <c r="L287" s="3">
        <f t="shared" si="101"/>
        <v>-25.495942246251794</v>
      </c>
      <c r="M287" s="3">
        <f t="shared" si="102"/>
        <v>-22.542631095185005</v>
      </c>
      <c r="N287" s="20">
        <f t="shared" si="122"/>
        <v>2010484.5551759382</v>
      </c>
      <c r="O287" s="21">
        <f t="shared" si="109"/>
        <v>1407339.1886231566</v>
      </c>
      <c r="P287" s="22">
        <f t="shared" si="110"/>
        <v>10.829128390616924</v>
      </c>
      <c r="Q287" s="22">
        <f t="shared" si="123"/>
        <v>12.398404873677304</v>
      </c>
      <c r="R287" s="22">
        <f t="shared" si="124"/>
        <v>12.398404873677304</v>
      </c>
      <c r="S287" s="23">
        <f t="shared" si="111"/>
        <v>5.7934364591546679</v>
      </c>
      <c r="T287" s="24">
        <f t="shared" si="125"/>
        <v>-21.902453890901981</v>
      </c>
      <c r="U287" s="21">
        <f t="shared" si="126"/>
        <v>1836643.7286184616</v>
      </c>
      <c r="V287" s="21">
        <f t="shared" si="112"/>
        <v>1285650.6100329231</v>
      </c>
      <c r="W287" s="22">
        <f t="shared" si="113"/>
        <v>8.0816155449849614</v>
      </c>
      <c r="X287" s="23">
        <f t="shared" si="114"/>
        <v>3.7763185364747911</v>
      </c>
      <c r="Y287" s="24">
        <f t="shared" si="127"/>
        <v>-13.042154062435381</v>
      </c>
      <c r="Z287" s="14">
        <f t="shared" si="128"/>
        <v>1.3056249031071783</v>
      </c>
      <c r="AJ287">
        <f t="shared" si="104"/>
        <v>0</v>
      </c>
      <c r="AL287">
        <f t="shared" si="103"/>
        <v>84.288806197881343</v>
      </c>
    </row>
    <row r="288" spans="1:38" x14ac:dyDescent="0.25">
      <c r="A288" s="3">
        <f t="shared" si="115"/>
        <v>1078</v>
      </c>
      <c r="B288" s="3">
        <f t="shared" si="117"/>
        <v>17.966666666666665</v>
      </c>
      <c r="C288" s="8">
        <f t="shared" si="116"/>
        <v>20</v>
      </c>
      <c r="D288" s="10">
        <f t="shared" si="105"/>
        <v>293.14999999999998</v>
      </c>
      <c r="E288" s="3">
        <f t="shared" si="118"/>
        <v>98.128032481943436</v>
      </c>
      <c r="F288" s="3">
        <f t="shared" si="106"/>
        <v>371.2780324819434</v>
      </c>
      <c r="G288" s="14">
        <f t="shared" si="119"/>
        <v>91.37260461296745</v>
      </c>
      <c r="H288" s="3">
        <f t="shared" si="107"/>
        <v>364.52260461296743</v>
      </c>
      <c r="I288" s="3">
        <f t="shared" si="120"/>
        <v>1.5964989885304852</v>
      </c>
      <c r="J288" s="3">
        <f t="shared" si="108"/>
        <v>11.6</v>
      </c>
      <c r="K288" s="3">
        <f t="shared" si="121"/>
        <v>84.284425462653886</v>
      </c>
      <c r="L288" s="3">
        <f t="shared" si="101"/>
        <v>-25.503680354010413</v>
      </c>
      <c r="M288" s="3">
        <f t="shared" si="102"/>
        <v>-22.549354755460168</v>
      </c>
      <c r="N288" s="20">
        <f t="shared" si="122"/>
        <v>2010927.7333867589</v>
      </c>
      <c r="O288" s="21">
        <f t="shared" si="109"/>
        <v>1407649.4133707313</v>
      </c>
      <c r="P288" s="22">
        <f t="shared" si="110"/>
        <v>10.829605769129849</v>
      </c>
      <c r="Q288" s="22">
        <f t="shared" si="123"/>
        <v>12.399315814804298</v>
      </c>
      <c r="R288" s="22">
        <f t="shared" si="124"/>
        <v>12.399315814804298</v>
      </c>
      <c r="S288" s="23">
        <f t="shared" si="111"/>
        <v>5.7938621170994633</v>
      </c>
      <c r="T288" s="24">
        <f t="shared" si="125"/>
        <v>-21.908891507743384</v>
      </c>
      <c r="U288" s="21">
        <f t="shared" si="126"/>
        <v>1837050.6137273428</v>
      </c>
      <c r="V288" s="21">
        <f t="shared" si="112"/>
        <v>1285935.4296091399</v>
      </c>
      <c r="W288" s="22">
        <f t="shared" si="113"/>
        <v>8.0819735891300475</v>
      </c>
      <c r="X288" s="23">
        <f t="shared" si="114"/>
        <v>3.7764858407389497</v>
      </c>
      <c r="Y288" s="24">
        <f t="shared" si="127"/>
        <v>-13.045621327696502</v>
      </c>
      <c r="Z288" s="14">
        <f t="shared" si="128"/>
        <v>1.2768775177434151</v>
      </c>
      <c r="AJ288">
        <f t="shared" si="104"/>
        <v>0</v>
      </c>
      <c r="AL288">
        <f t="shared" si="103"/>
        <v>84.284425462653886</v>
      </c>
    </row>
    <row r="289" spans="1:38" x14ac:dyDescent="0.25">
      <c r="A289" s="3">
        <f t="shared" si="115"/>
        <v>1083</v>
      </c>
      <c r="B289" s="3">
        <f t="shared" si="117"/>
        <v>18.05</v>
      </c>
      <c r="C289" s="8">
        <f t="shared" si="116"/>
        <v>20</v>
      </c>
      <c r="D289" s="10">
        <f t="shared" si="105"/>
        <v>293.14999999999998</v>
      </c>
      <c r="E289" s="3">
        <f t="shared" si="118"/>
        <v>98.144871611522788</v>
      </c>
      <c r="F289" s="3">
        <f t="shared" si="106"/>
        <v>371.29487161152275</v>
      </c>
      <c r="G289" s="14">
        <f t="shared" si="119"/>
        <v>91.38806469498077</v>
      </c>
      <c r="H289" s="3">
        <f t="shared" si="107"/>
        <v>364.53806469498073</v>
      </c>
      <c r="I289" s="3">
        <f t="shared" si="120"/>
        <v>1.5965801362959284</v>
      </c>
      <c r="J289" s="3">
        <f t="shared" si="108"/>
        <v>11.6</v>
      </c>
      <c r="K289" s="3">
        <f t="shared" si="121"/>
        <v>84.28014162331975</v>
      </c>
      <c r="L289" s="3">
        <f t="shared" si="101"/>
        <v>-25.511249124659546</v>
      </c>
      <c r="M289" s="3">
        <f t="shared" si="102"/>
        <v>-22.555931200808139</v>
      </c>
      <c r="N289" s="20">
        <f t="shared" si="122"/>
        <v>2011361.1536534864</v>
      </c>
      <c r="O289" s="21">
        <f t="shared" si="109"/>
        <v>1407952.8075574404</v>
      </c>
      <c r="P289" s="22">
        <f t="shared" si="110"/>
        <v>10.830072555273516</v>
      </c>
      <c r="Q289" s="22">
        <f t="shared" si="123"/>
        <v>12.400206569293029</v>
      </c>
      <c r="R289" s="22">
        <f t="shared" si="124"/>
        <v>12.400206569293029</v>
      </c>
      <c r="S289" s="23">
        <f t="shared" si="111"/>
        <v>5.7942783423787425</v>
      </c>
      <c r="T289" s="24">
        <f t="shared" si="125"/>
        <v>-21.915187837896113</v>
      </c>
      <c r="U289" s="21">
        <f t="shared" si="126"/>
        <v>1837448.5388598901</v>
      </c>
      <c r="V289" s="21">
        <f t="shared" si="112"/>
        <v>1286213.977201923</v>
      </c>
      <c r="W289" s="22">
        <f t="shared" si="113"/>
        <v>8.0823236874641786</v>
      </c>
      <c r="X289" s="23">
        <f t="shared" si="114"/>
        <v>3.7766494321423529</v>
      </c>
      <c r="Y289" s="24">
        <f t="shared" si="127"/>
        <v>-13.049012389214768</v>
      </c>
      <c r="Z289" s="14">
        <f t="shared" si="128"/>
        <v>1.2487610707411871</v>
      </c>
      <c r="AJ289">
        <f t="shared" si="104"/>
        <v>0</v>
      </c>
      <c r="AL289">
        <f t="shared" si="103"/>
        <v>84.28014162331975</v>
      </c>
    </row>
    <row r="290" spans="1:38" x14ac:dyDescent="0.25">
      <c r="A290" s="3">
        <f t="shared" si="115"/>
        <v>1088</v>
      </c>
      <c r="B290" s="3">
        <f t="shared" si="117"/>
        <v>18.133333333333333</v>
      </c>
      <c r="C290" s="8">
        <f t="shared" si="116"/>
        <v>20</v>
      </c>
      <c r="D290" s="10">
        <f t="shared" si="105"/>
        <v>293.14999999999998</v>
      </c>
      <c r="E290" s="3">
        <f t="shared" si="118"/>
        <v>98.16133994869034</v>
      </c>
      <c r="F290" s="3">
        <f t="shared" si="106"/>
        <v>371.31133994869032</v>
      </c>
      <c r="G290" s="14">
        <f t="shared" si="119"/>
        <v>91.403184308525226</v>
      </c>
      <c r="H290" s="3">
        <f t="shared" si="107"/>
        <v>364.5531843085252</v>
      </c>
      <c r="I290" s="3">
        <f t="shared" si="120"/>
        <v>1.5966594972127388</v>
      </c>
      <c r="J290" s="3">
        <f t="shared" si="108"/>
        <v>11.6</v>
      </c>
      <c r="K290" s="3">
        <f t="shared" si="121"/>
        <v>84.275952533961743</v>
      </c>
      <c r="L290" s="3">
        <f t="shared" si="101"/>
        <v>-25.518652229416038</v>
      </c>
      <c r="M290" s="3">
        <f t="shared" si="102"/>
        <v>-22.56236362622975</v>
      </c>
      <c r="N290" s="20">
        <f t="shared" si="122"/>
        <v>2011785.0301403371</v>
      </c>
      <c r="O290" s="21">
        <f t="shared" si="109"/>
        <v>1408249.5210982359</v>
      </c>
      <c r="P290" s="22">
        <f t="shared" si="110"/>
        <v>10.830528985107147</v>
      </c>
      <c r="Q290" s="22">
        <f t="shared" si="123"/>
        <v>12.40107758588481</v>
      </c>
      <c r="R290" s="22">
        <f t="shared" si="124"/>
        <v>12.40107758588481</v>
      </c>
      <c r="S290" s="23">
        <f t="shared" si="111"/>
        <v>5.7946853446770845</v>
      </c>
      <c r="T290" s="24">
        <f t="shared" si="125"/>
        <v>-21.921345962256371</v>
      </c>
      <c r="U290" s="21">
        <f t="shared" si="126"/>
        <v>1837837.7007167647</v>
      </c>
      <c r="V290" s="21">
        <f t="shared" si="112"/>
        <v>1286486.3905017353</v>
      </c>
      <c r="W290" s="22">
        <f t="shared" si="113"/>
        <v>8.0826660171235449</v>
      </c>
      <c r="X290" s="23">
        <f t="shared" si="114"/>
        <v>3.776809393455911</v>
      </c>
      <c r="Y290" s="24">
        <f t="shared" si="127"/>
        <v>-13.052328913404526</v>
      </c>
      <c r="Z290" s="14">
        <f t="shared" si="128"/>
        <v>1.2212618026550572</v>
      </c>
      <c r="AJ290">
        <f t="shared" si="104"/>
        <v>0</v>
      </c>
      <c r="AL290">
        <f t="shared" si="103"/>
        <v>84.275952533961743</v>
      </c>
    </row>
    <row r="291" spans="1:38" x14ac:dyDescent="0.25">
      <c r="A291" s="3">
        <f t="shared" si="115"/>
        <v>1093</v>
      </c>
      <c r="B291" s="3">
        <f t="shared" si="117"/>
        <v>18.216666666666665</v>
      </c>
      <c r="C291" s="8">
        <f t="shared" si="116"/>
        <v>20</v>
      </c>
      <c r="D291" s="10">
        <f t="shared" si="105"/>
        <v>293.14999999999998</v>
      </c>
      <c r="E291" s="3">
        <f t="shared" si="118"/>
        <v>98.177445632641593</v>
      </c>
      <c r="F291" s="3">
        <f t="shared" si="106"/>
        <v>371.32744563264157</v>
      </c>
      <c r="G291" s="14">
        <f t="shared" si="119"/>
        <v>91.417970929017599</v>
      </c>
      <c r="H291" s="3">
        <f t="shared" si="107"/>
        <v>364.56797092901758</v>
      </c>
      <c r="I291" s="3">
        <f t="shared" si="120"/>
        <v>1.5967371105036996</v>
      </c>
      <c r="J291" s="3">
        <f t="shared" si="108"/>
        <v>11.6</v>
      </c>
      <c r="K291" s="3">
        <f t="shared" si="121"/>
        <v>84.271856096306493</v>
      </c>
      <c r="L291" s="3">
        <f t="shared" si="101"/>
        <v>-25.525893261409067</v>
      </c>
      <c r="M291" s="3">
        <f t="shared" si="102"/>
        <v>-22.56865515861816</v>
      </c>
      <c r="N291" s="20">
        <f t="shared" si="122"/>
        <v>2012199.5723410537</v>
      </c>
      <c r="O291" s="21">
        <f t="shared" si="109"/>
        <v>1408539.7006387375</v>
      </c>
      <c r="P291" s="22">
        <f t="shared" si="110"/>
        <v>10.830975289383643</v>
      </c>
      <c r="Q291" s="22">
        <f t="shared" si="123"/>
        <v>12.40192930328338</v>
      </c>
      <c r="R291" s="22">
        <f t="shared" si="124"/>
        <v>12.40192930328338</v>
      </c>
      <c r="S291" s="23">
        <f t="shared" si="111"/>
        <v>5.7950833289887793</v>
      </c>
      <c r="T291" s="24">
        <f t="shared" si="125"/>
        <v>-21.927368895410559</v>
      </c>
      <c r="U291" s="21">
        <f t="shared" si="126"/>
        <v>1838218.2917067918</v>
      </c>
      <c r="V291" s="21">
        <f t="shared" si="112"/>
        <v>1286752.8041947542</v>
      </c>
      <c r="W291" s="22">
        <f t="shared" si="113"/>
        <v>8.0830007512600019</v>
      </c>
      <c r="X291" s="23">
        <f t="shared" si="114"/>
        <v>3.7769658055887647</v>
      </c>
      <c r="Y291" s="24">
        <f t="shared" si="127"/>
        <v>-13.055572530606106</v>
      </c>
      <c r="Z291" s="14">
        <f t="shared" si="128"/>
        <v>1.194366250262604</v>
      </c>
      <c r="AJ291">
        <f t="shared" si="104"/>
        <v>0</v>
      </c>
      <c r="AL291">
        <f t="shared" si="103"/>
        <v>84.271856096306493</v>
      </c>
    </row>
    <row r="292" spans="1:38" x14ac:dyDescent="0.25">
      <c r="A292" s="3">
        <f t="shared" si="115"/>
        <v>1098</v>
      </c>
      <c r="B292" s="3">
        <f t="shared" si="117"/>
        <v>18.3</v>
      </c>
      <c r="C292" s="8">
        <f t="shared" si="116"/>
        <v>20</v>
      </c>
      <c r="D292" s="10">
        <f t="shared" si="105"/>
        <v>293.14999999999998</v>
      </c>
      <c r="E292" s="3">
        <f t="shared" si="118"/>
        <v>98.193196625022537</v>
      </c>
      <c r="F292" s="3">
        <f t="shared" si="106"/>
        <v>371.34319662502253</v>
      </c>
      <c r="G292" s="14">
        <f t="shared" si="119"/>
        <v>91.432431868723043</v>
      </c>
      <c r="H292" s="3">
        <f t="shared" si="107"/>
        <v>364.58243186872301</v>
      </c>
      <c r="I292" s="3">
        <f t="shared" si="120"/>
        <v>1.5968130145359836</v>
      </c>
      <c r="J292" s="3">
        <f t="shared" si="108"/>
        <v>11.6</v>
      </c>
      <c r="K292" s="3">
        <f t="shared" si="121"/>
        <v>84.267850258661412</v>
      </c>
      <c r="L292" s="3">
        <f t="shared" si="101"/>
        <v>-25.532975737275237</v>
      </c>
      <c r="M292" s="3">
        <f t="shared" si="102"/>
        <v>-22.574808858156754</v>
      </c>
      <c r="N292" s="20">
        <f t="shared" si="122"/>
        <v>2012604.985179455</v>
      </c>
      <c r="O292" s="21">
        <f t="shared" si="109"/>
        <v>1408823.4896256183</v>
      </c>
      <c r="P292" s="22">
        <f t="shared" si="110"/>
        <v>10.831411693670923</v>
      </c>
      <c r="Q292" s="22">
        <f t="shared" si="123"/>
        <v>12.402762150382273</v>
      </c>
      <c r="R292" s="22">
        <f t="shared" si="124"/>
        <v>12.402762150382273</v>
      </c>
      <c r="S292" s="23">
        <f t="shared" si="111"/>
        <v>5.7954724957240806</v>
      </c>
      <c r="T292" s="24">
        <f t="shared" si="125"/>
        <v>-21.933259587024253</v>
      </c>
      <c r="U292" s="21">
        <f t="shared" si="126"/>
        <v>1838590.5000394571</v>
      </c>
      <c r="V292" s="21">
        <f t="shared" si="112"/>
        <v>1287013.3500276199</v>
      </c>
      <c r="W292" s="22">
        <f t="shared" si="113"/>
        <v>8.0833280591322563</v>
      </c>
      <c r="X292" s="23">
        <f t="shared" si="114"/>
        <v>3.7771187476308907</v>
      </c>
      <c r="Y292" s="24">
        <f t="shared" si="127"/>
        <v>-13.058744835850653</v>
      </c>
      <c r="Z292" s="14">
        <f t="shared" si="128"/>
        <v>1.1680612403545112</v>
      </c>
      <c r="AJ292">
        <f t="shared" si="104"/>
        <v>0</v>
      </c>
      <c r="AL292">
        <f t="shared" si="103"/>
        <v>84.267850258661412</v>
      </c>
    </row>
    <row r="293" spans="1:38" x14ac:dyDescent="0.25">
      <c r="A293" s="3">
        <f t="shared" si="115"/>
        <v>1103</v>
      </c>
      <c r="B293" s="3">
        <f t="shared" si="117"/>
        <v>18.383333333333333</v>
      </c>
      <c r="C293" s="8">
        <f t="shared" si="116"/>
        <v>20</v>
      </c>
      <c r="D293" s="10">
        <f t="shared" si="105"/>
        <v>293.14999999999998</v>
      </c>
      <c r="E293" s="3">
        <f t="shared" si="118"/>
        <v>98.208600713754336</v>
      </c>
      <c r="F293" s="3">
        <f t="shared" si="106"/>
        <v>371.3586007137543</v>
      </c>
      <c r="G293" s="14">
        <f t="shared" si="119"/>
        <v>91.446574280273168</v>
      </c>
      <c r="H293" s="3">
        <f t="shared" si="107"/>
        <v>364.59657428027316</v>
      </c>
      <c r="I293" s="3">
        <f t="shared" si="120"/>
        <v>1.5968872468395821</v>
      </c>
      <c r="J293" s="3">
        <f t="shared" si="108"/>
        <v>11.6</v>
      </c>
      <c r="K293" s="3">
        <f t="shared" si="121"/>
        <v>84.263933014875818</v>
      </c>
      <c r="L293" s="3">
        <f t="shared" si="101"/>
        <v>-25.539903098723926</v>
      </c>
      <c r="M293" s="3">
        <f t="shared" si="102"/>
        <v>-22.580827719690717</v>
      </c>
      <c r="N293" s="20">
        <f t="shared" si="122"/>
        <v>2013001.469107877</v>
      </c>
      <c r="O293" s="21">
        <f t="shared" si="109"/>
        <v>1409101.0283755139</v>
      </c>
      <c r="P293" s="22">
        <f t="shared" si="110"/>
        <v>10.831838418470332</v>
      </c>
      <c r="Q293" s="22">
        <f t="shared" si="123"/>
        <v>12.403576546486841</v>
      </c>
      <c r="R293" s="22">
        <f t="shared" si="124"/>
        <v>12.403576546486841</v>
      </c>
      <c r="S293" s="23">
        <f t="shared" si="111"/>
        <v>5.7958530408129425</v>
      </c>
      <c r="T293" s="24">
        <f t="shared" si="125"/>
        <v>-21.939020923203653</v>
      </c>
      <c r="U293" s="21">
        <f t="shared" si="126"/>
        <v>1838954.5098154575</v>
      </c>
      <c r="V293" s="21">
        <f t="shared" si="112"/>
        <v>1287268.1568708201</v>
      </c>
      <c r="W293" s="22">
        <f t="shared" si="113"/>
        <v>8.0836481061949126</v>
      </c>
      <c r="X293" s="23">
        <f t="shared" si="114"/>
        <v>3.7772682968947136</v>
      </c>
      <c r="Y293" s="24">
        <f t="shared" si="127"/>
        <v>-13.061847389609479</v>
      </c>
      <c r="Z293" s="14">
        <f t="shared" si="128"/>
        <v>1.1423338836480426</v>
      </c>
      <c r="AJ293">
        <f t="shared" si="104"/>
        <v>0</v>
      </c>
      <c r="AL293">
        <f t="shared" si="103"/>
        <v>84.263933014875818</v>
      </c>
    </row>
    <row r="294" spans="1:38" x14ac:dyDescent="0.25">
      <c r="A294" s="3">
        <f t="shared" si="115"/>
        <v>1108</v>
      </c>
      <c r="B294" s="3">
        <f t="shared" si="117"/>
        <v>18.466666666666665</v>
      </c>
      <c r="C294" s="8">
        <f t="shared" si="116"/>
        <v>20</v>
      </c>
      <c r="D294" s="10">
        <f t="shared" si="105"/>
        <v>293.14999999999998</v>
      </c>
      <c r="E294" s="3">
        <f t="shared" si="118"/>
        <v>98.223665516777601</v>
      </c>
      <c r="F294" s="3">
        <f t="shared" si="106"/>
        <v>371.37366551677758</v>
      </c>
      <c r="G294" s="14">
        <f t="shared" si="119"/>
        <v>91.460405160110227</v>
      </c>
      <c r="H294" s="3">
        <f t="shared" si="107"/>
        <v>364.61040516011019</v>
      </c>
      <c r="I294" s="3">
        <f t="shared" si="120"/>
        <v>1.5969598441253512</v>
      </c>
      <c r="J294" s="3">
        <f t="shared" si="108"/>
        <v>11.6</v>
      </c>
      <c r="K294" s="3">
        <f t="shared" si="121"/>
        <v>84.260102403324993</v>
      </c>
      <c r="L294" s="3">
        <f t="shared" si="101"/>
        <v>-25.546678714073412</v>
      </c>
      <c r="M294" s="3">
        <f t="shared" si="102"/>
        <v>-22.586714674072546</v>
      </c>
      <c r="N294" s="20">
        <f t="shared" si="122"/>
        <v>2013389.220203548</v>
      </c>
      <c r="O294" s="21">
        <f t="shared" si="109"/>
        <v>1409372.4541424834</v>
      </c>
      <c r="P294" s="22">
        <f t="shared" si="110"/>
        <v>10.832255679332295</v>
      </c>
      <c r="Q294" s="22">
        <f t="shared" si="123"/>
        <v>12.404372901531064</v>
      </c>
      <c r="R294" s="22">
        <f t="shared" si="124"/>
        <v>12.404372901531064</v>
      </c>
      <c r="S294" s="23">
        <f t="shared" si="111"/>
        <v>5.7962251558063338</v>
      </c>
      <c r="T294" s="24">
        <f t="shared" si="125"/>
        <v>-21.944655727829979</v>
      </c>
      <c r="U294" s="21">
        <f t="shared" si="126"/>
        <v>1839310.5011153524</v>
      </c>
      <c r="V294" s="21">
        <f t="shared" si="112"/>
        <v>1287517.3507807467</v>
      </c>
      <c r="W294" s="22">
        <f t="shared" si="113"/>
        <v>8.0839610541854139</v>
      </c>
      <c r="X294" s="23">
        <f t="shared" si="114"/>
        <v>3.7774145289557297</v>
      </c>
      <c r="Y294" s="24">
        <f t="shared" si="127"/>
        <v>-13.064881718528188</v>
      </c>
      <c r="Z294" s="14">
        <f t="shared" si="128"/>
        <v>1.1171715688208721</v>
      </c>
      <c r="AJ294">
        <f t="shared" si="104"/>
        <v>0</v>
      </c>
      <c r="AL294">
        <f t="shared" si="103"/>
        <v>84.260102403324993</v>
      </c>
    </row>
    <row r="295" spans="1:38" x14ac:dyDescent="0.25">
      <c r="A295" s="3">
        <f t="shared" si="115"/>
        <v>1113</v>
      </c>
      <c r="B295" s="3">
        <f t="shared" si="117"/>
        <v>18.55</v>
      </c>
      <c r="C295" s="8">
        <f t="shared" si="116"/>
        <v>20</v>
      </c>
      <c r="D295" s="10">
        <f t="shared" si="105"/>
        <v>293.14999999999998</v>
      </c>
      <c r="E295" s="3">
        <f t="shared" si="118"/>
        <v>98.238398485718108</v>
      </c>
      <c r="F295" s="3">
        <f t="shared" si="106"/>
        <v>371.38839848571808</v>
      </c>
      <c r="G295" s="14">
        <f t="shared" si="119"/>
        <v>91.473931351858539</v>
      </c>
      <c r="H295" s="3">
        <f t="shared" si="107"/>
        <v>364.62393135185852</v>
      </c>
      <c r="I295" s="3">
        <f t="shared" si="120"/>
        <v>1.5970308423026756</v>
      </c>
      <c r="J295" s="3">
        <f t="shared" si="108"/>
        <v>11.6</v>
      </c>
      <c r="K295" s="3">
        <f t="shared" si="121"/>
        <v>84.256356505917537</v>
      </c>
      <c r="L295" s="3">
        <f t="shared" si="101"/>
        <v>-25.55330587975828</v>
      </c>
      <c r="M295" s="3">
        <f t="shared" si="102"/>
        <v>-22.592472589482306</v>
      </c>
      <c r="N295" s="20">
        <f t="shared" si="122"/>
        <v>2013768.4302629391</v>
      </c>
      <c r="O295" s="21">
        <f t="shared" si="109"/>
        <v>1409637.9011840574</v>
      </c>
      <c r="P295" s="22">
        <f t="shared" si="110"/>
        <v>10.832663686969243</v>
      </c>
      <c r="Q295" s="22">
        <f t="shared" si="123"/>
        <v>12.405151616289471</v>
      </c>
      <c r="R295" s="22">
        <f t="shared" si="124"/>
        <v>12.405151616289471</v>
      </c>
      <c r="S295" s="23">
        <f t="shared" si="111"/>
        <v>5.7965890279752621</v>
      </c>
      <c r="T295" s="24">
        <f t="shared" si="125"/>
        <v>-21.950166763867628</v>
      </c>
      <c r="U295" s="21">
        <f t="shared" si="126"/>
        <v>1839658.6500863389</v>
      </c>
      <c r="V295" s="21">
        <f t="shared" si="112"/>
        <v>1287761.0550604372</v>
      </c>
      <c r="W295" s="22">
        <f t="shared" si="113"/>
        <v>8.0842670612088945</v>
      </c>
      <c r="X295" s="23">
        <f t="shared" si="114"/>
        <v>3.7775575176921565</v>
      </c>
      <c r="Y295" s="24">
        <f t="shared" si="127"/>
        <v>-13.067849316145754</v>
      </c>
      <c r="Z295" s="14">
        <f t="shared" si="128"/>
        <v>1.092561956663566</v>
      </c>
      <c r="AJ295">
        <f t="shared" si="104"/>
        <v>0</v>
      </c>
      <c r="AL295">
        <f t="shared" si="103"/>
        <v>84.256356505917537</v>
      </c>
    </row>
    <row r="296" spans="1:38" x14ac:dyDescent="0.25">
      <c r="A296" s="3">
        <f t="shared" si="115"/>
        <v>1118</v>
      </c>
      <c r="B296" s="3">
        <f t="shared" si="117"/>
        <v>18.633333333333333</v>
      </c>
      <c r="C296" s="8">
        <f t="shared" si="116"/>
        <v>20</v>
      </c>
      <c r="D296" s="10">
        <f t="shared" si="105"/>
        <v>293.14999999999998</v>
      </c>
      <c r="E296" s="3">
        <f t="shared" si="118"/>
        <v>98.252806909475339</v>
      </c>
      <c r="F296" s="3">
        <f t="shared" si="106"/>
        <v>371.40280690947532</v>
      </c>
      <c r="G296" s="14">
        <f t="shared" si="119"/>
        <v>91.487159549625218</v>
      </c>
      <c r="H296" s="3">
        <f t="shared" si="107"/>
        <v>364.63715954962521</v>
      </c>
      <c r="I296" s="3">
        <f t="shared" si="120"/>
        <v>1.5971002764967617</v>
      </c>
      <c r="J296" s="3">
        <f t="shared" si="108"/>
        <v>11.6</v>
      </c>
      <c r="K296" s="3">
        <f t="shared" si="121"/>
        <v>84.252693447124855</v>
      </c>
      <c r="L296" s="3">
        <f t="shared" si="101"/>
        <v>-25.559787821808278</v>
      </c>
      <c r="M296" s="3">
        <f t="shared" si="102"/>
        <v>-22.598104272722566</v>
      </c>
      <c r="N296" s="20">
        <f t="shared" si="122"/>
        <v>2014139.2868941296</v>
      </c>
      <c r="O296" s="21">
        <f t="shared" si="109"/>
        <v>1409897.5008258906</v>
      </c>
      <c r="P296" s="22">
        <f t="shared" si="110"/>
        <v>10.833062647365887</v>
      </c>
      <c r="Q296" s="22">
        <f t="shared" si="123"/>
        <v>12.4059130825841</v>
      </c>
      <c r="R296" s="22">
        <f t="shared" si="124"/>
        <v>12.4059130825841</v>
      </c>
      <c r="S296" s="23">
        <f t="shared" si="111"/>
        <v>5.7969448404074795</v>
      </c>
      <c r="T296" s="24">
        <f t="shared" si="125"/>
        <v>-21.955556734646237</v>
      </c>
      <c r="U296" s="21">
        <f t="shared" si="126"/>
        <v>1839999.1290272095</v>
      </c>
      <c r="V296" s="21">
        <f t="shared" si="112"/>
        <v>1287999.3903190466</v>
      </c>
      <c r="W296" s="22">
        <f t="shared" si="113"/>
        <v>8.0845662818210986</v>
      </c>
      <c r="X296" s="23">
        <f t="shared" si="114"/>
        <v>3.7776973353236771</v>
      </c>
      <c r="Y296" s="24">
        <f t="shared" si="127"/>
        <v>-13.070751643599122</v>
      </c>
      <c r="Z296" s="14">
        <f t="shared" si="128"/>
        <v>1.0684929743486524</v>
      </c>
      <c r="AJ296">
        <f t="shared" si="104"/>
        <v>0</v>
      </c>
      <c r="AL296">
        <f t="shared" si="103"/>
        <v>84.252693447124855</v>
      </c>
    </row>
    <row r="297" spans="1:38" x14ac:dyDescent="0.25">
      <c r="A297" s="3">
        <f t="shared" si="115"/>
        <v>1123</v>
      </c>
      <c r="B297" s="3">
        <f t="shared" si="117"/>
        <v>18.716666666666665</v>
      </c>
      <c r="C297" s="8">
        <f t="shared" si="116"/>
        <v>20</v>
      </c>
      <c r="D297" s="10">
        <f t="shared" si="105"/>
        <v>293.14999999999998</v>
      </c>
      <c r="E297" s="3">
        <f t="shared" si="118"/>
        <v>98.266897917735463</v>
      </c>
      <c r="F297" s="3">
        <f t="shared" si="106"/>
        <v>371.41689791773547</v>
      </c>
      <c r="G297" s="14">
        <f t="shared" si="119"/>
        <v>91.500096301230855</v>
      </c>
      <c r="H297" s="3">
        <f t="shared" si="107"/>
        <v>364.65009630123086</v>
      </c>
      <c r="I297" s="3">
        <f t="shared" si="120"/>
        <v>1.5971681810655671</v>
      </c>
      <c r="J297" s="3">
        <f t="shared" si="108"/>
        <v>11.6</v>
      </c>
      <c r="K297" s="3">
        <f t="shared" si="121"/>
        <v>84.249111393032464</v>
      </c>
      <c r="L297" s="3">
        <f t="shared" si="101"/>
        <v>-25.566127697299294</v>
      </c>
      <c r="M297" s="3">
        <f t="shared" si="102"/>
        <v>-22.603612470488525</v>
      </c>
      <c r="N297" s="20">
        <f t="shared" si="122"/>
        <v>2014501.9736072274</v>
      </c>
      <c r="O297" s="21">
        <f t="shared" si="109"/>
        <v>1410151.3815250592</v>
      </c>
      <c r="P297" s="22">
        <f t="shared" si="110"/>
        <v>10.833452761886903</v>
      </c>
      <c r="Q297" s="22">
        <f t="shared" si="123"/>
        <v>12.406657683486685</v>
      </c>
      <c r="R297" s="22">
        <f t="shared" si="124"/>
        <v>12.406657683486685</v>
      </c>
      <c r="S297" s="23">
        <f t="shared" si="111"/>
        <v>5.7972927721019607</v>
      </c>
      <c r="T297" s="24">
        <f t="shared" si="125"/>
        <v>-21.960828285117163</v>
      </c>
      <c r="U297" s="21">
        <f t="shared" si="126"/>
        <v>1840332.1064715055</v>
      </c>
      <c r="V297" s="21">
        <f t="shared" si="112"/>
        <v>1288232.4745300538</v>
      </c>
      <c r="W297" s="22">
        <f t="shared" si="113"/>
        <v>8.0848588671092898</v>
      </c>
      <c r="X297" s="23">
        <f t="shared" si="114"/>
        <v>3.7778340524492502</v>
      </c>
      <c r="Y297" s="24">
        <f t="shared" si="127"/>
        <v>-13.073590130313224</v>
      </c>
      <c r="Z297" s="14">
        <f t="shared" si="128"/>
        <v>1.0449528098142551</v>
      </c>
      <c r="AJ297">
        <f t="shared" si="104"/>
        <v>0</v>
      </c>
      <c r="AL297">
        <f t="shared" si="103"/>
        <v>84.249111393032464</v>
      </c>
    </row>
    <row r="298" spans="1:38" x14ac:dyDescent="0.25">
      <c r="A298" s="3">
        <f t="shared" si="115"/>
        <v>1128</v>
      </c>
      <c r="B298" s="3">
        <f t="shared" si="117"/>
        <v>18.8</v>
      </c>
      <c r="C298" s="8">
        <f t="shared" si="116"/>
        <v>20</v>
      </c>
      <c r="D298" s="10">
        <f t="shared" si="105"/>
        <v>293.14999999999998</v>
      </c>
      <c r="E298" s="3">
        <f t="shared" si="118"/>
        <v>98.280678484410231</v>
      </c>
      <c r="F298" s="3">
        <f t="shared" si="106"/>
        <v>371.43067848441024</v>
      </c>
      <c r="G298" s="14">
        <f t="shared" si="119"/>
        <v>91.512748011372196</v>
      </c>
      <c r="H298" s="3">
        <f t="shared" si="107"/>
        <v>364.66274801137217</v>
      </c>
      <c r="I298" s="3">
        <f t="shared" si="120"/>
        <v>1.5972345896163729</v>
      </c>
      <c r="J298" s="3">
        <f t="shared" si="108"/>
        <v>11.6</v>
      </c>
      <c r="K298" s="3">
        <f t="shared" si="121"/>
        <v>84.245608550412683</v>
      </c>
      <c r="L298" s="3">
        <f t="shared" si="101"/>
        <v>-25.572328595776682</v>
      </c>
      <c r="M298" s="3">
        <f t="shared" si="102"/>
        <v>-22.608999870613896</v>
      </c>
      <c r="N298" s="20">
        <f t="shared" si="122"/>
        <v>2014856.6699028811</v>
      </c>
      <c r="O298" s="21">
        <f t="shared" si="109"/>
        <v>1410399.6689320167</v>
      </c>
      <c r="P298" s="22">
        <f t="shared" si="110"/>
        <v>10.833834227382084</v>
      </c>
      <c r="Q298" s="22">
        <f t="shared" si="123"/>
        <v>12.407385793516129</v>
      </c>
      <c r="R298" s="22">
        <f t="shared" si="124"/>
        <v>12.407385793516129</v>
      </c>
      <c r="S298" s="23">
        <f t="shared" si="111"/>
        <v>5.7976329980611734</v>
      </c>
      <c r="T298" s="24">
        <f t="shared" si="125"/>
        <v>-21.965984003084767</v>
      </c>
      <c r="U298" s="21">
        <f t="shared" si="126"/>
        <v>1840657.7472689217</v>
      </c>
      <c r="V298" s="21">
        <f t="shared" si="112"/>
        <v>1288460.4230882451</v>
      </c>
      <c r="W298" s="22">
        <f t="shared" si="113"/>
        <v>8.0851449647713007</v>
      </c>
      <c r="X298" s="23">
        <f t="shared" si="114"/>
        <v>3.777967738084044</v>
      </c>
      <c r="Y298" s="24">
        <f t="shared" si="127"/>
        <v>-13.076366174676986</v>
      </c>
      <c r="Z298" s="14">
        <f t="shared" si="128"/>
        <v>1.0219299062603486</v>
      </c>
      <c r="AJ298">
        <f t="shared" si="104"/>
        <v>0</v>
      </c>
      <c r="AL298">
        <f t="shared" si="103"/>
        <v>84.245608550412683</v>
      </c>
    </row>
    <row r="299" spans="1:38" x14ac:dyDescent="0.25">
      <c r="A299" s="3">
        <f t="shared" si="115"/>
        <v>1133</v>
      </c>
      <c r="B299" s="3">
        <f t="shared" si="117"/>
        <v>18.883333333333333</v>
      </c>
      <c r="C299" s="8">
        <f t="shared" si="116"/>
        <v>20</v>
      </c>
      <c r="D299" s="10">
        <f t="shared" si="105"/>
        <v>293.14999999999998</v>
      </c>
      <c r="E299" s="3">
        <f t="shared" si="118"/>
        <v>98.294155431003318</v>
      </c>
      <c r="F299" s="3">
        <f t="shared" si="106"/>
        <v>371.44415543100331</v>
      </c>
      <c r="G299" s="14">
        <f t="shared" si="119"/>
        <v>91.525120944717813</v>
      </c>
      <c r="H299" s="3">
        <f t="shared" si="107"/>
        <v>364.67512094471778</v>
      </c>
      <c r="I299" s="3">
        <f t="shared" si="120"/>
        <v>1.5972995350220052</v>
      </c>
      <c r="J299" s="3">
        <f t="shared" si="108"/>
        <v>11.6</v>
      </c>
      <c r="K299" s="3">
        <f t="shared" si="121"/>
        <v>84.242183165818204</v>
      </c>
      <c r="L299" s="3">
        <f t="shared" si="101"/>
        <v>-25.578393540651515</v>
      </c>
      <c r="M299" s="3">
        <f t="shared" si="102"/>
        <v>-22.614269103292781</v>
      </c>
      <c r="N299" s="20">
        <f t="shared" si="122"/>
        <v>2015203.551358928</v>
      </c>
      <c r="O299" s="21">
        <f t="shared" si="109"/>
        <v>1410642.4859512495</v>
      </c>
      <c r="P299" s="22">
        <f t="shared" si="110"/>
        <v>10.834207236289039</v>
      </c>
      <c r="Q299" s="22">
        <f t="shared" si="123"/>
        <v>12.408097778831516</v>
      </c>
      <c r="R299" s="22">
        <f t="shared" si="124"/>
        <v>12.408097778831516</v>
      </c>
      <c r="S299" s="23">
        <f t="shared" si="111"/>
        <v>5.7979656893812725</v>
      </c>
      <c r="T299" s="24">
        <f t="shared" si="125"/>
        <v>-21.971026420413214</v>
      </c>
      <c r="U299" s="21">
        <f t="shared" si="126"/>
        <v>1840976.2126649856</v>
      </c>
      <c r="V299" s="21">
        <f t="shared" si="112"/>
        <v>1288683.3488654897</v>
      </c>
      <c r="W299" s="22">
        <f t="shared" si="113"/>
        <v>8.0854247191926998</v>
      </c>
      <c r="X299" s="23">
        <f t="shared" si="114"/>
        <v>3.7780984596954976</v>
      </c>
      <c r="Y299" s="24">
        <f t="shared" si="127"/>
        <v>-13.079081144705391</v>
      </c>
      <c r="Z299" s="14">
        <f t="shared" si="128"/>
        <v>0.99941295675529673</v>
      </c>
      <c r="AJ299">
        <f t="shared" si="104"/>
        <v>0</v>
      </c>
      <c r="AL299">
        <f t="shared" si="103"/>
        <v>84.242183165818204</v>
      </c>
    </row>
    <row r="300" spans="1:38" x14ac:dyDescent="0.25">
      <c r="A300" s="3">
        <f t="shared" si="115"/>
        <v>1138</v>
      </c>
      <c r="B300" s="3">
        <f t="shared" si="117"/>
        <v>18.966666666666665</v>
      </c>
      <c r="C300" s="8">
        <f t="shared" si="116"/>
        <v>20</v>
      </c>
      <c r="D300" s="10">
        <f t="shared" si="105"/>
        <v>293.14999999999998</v>
      </c>
      <c r="E300" s="3">
        <f t="shared" si="118"/>
        <v>98.307335429905507</v>
      </c>
      <c r="F300" s="3">
        <f t="shared" si="106"/>
        <v>371.45733542990547</v>
      </c>
      <c r="G300" s="14">
        <f t="shared" si="119"/>
        <v>91.537221228938293</v>
      </c>
      <c r="H300" s="3">
        <f t="shared" si="107"/>
        <v>364.68722122893826</v>
      </c>
      <c r="I300" s="3">
        <f t="shared" si="120"/>
        <v>1.5973630494367148</v>
      </c>
      <c r="J300" s="3">
        <f t="shared" si="108"/>
        <v>11.6</v>
      </c>
      <c r="K300" s="3">
        <f t="shared" si="121"/>
        <v>84.238833524695892</v>
      </c>
      <c r="L300" s="3">
        <f t="shared" si="101"/>
        <v>-25.584325490570087</v>
      </c>
      <c r="M300" s="3">
        <f t="shared" si="102"/>
        <v>-22.619422742277784</v>
      </c>
      <c r="N300" s="20">
        <f t="shared" si="122"/>
        <v>2015542.7897152065</v>
      </c>
      <c r="O300" s="21">
        <f t="shared" si="109"/>
        <v>1410879.9528006446</v>
      </c>
      <c r="P300" s="22">
        <f t="shared" si="110"/>
        <v>10.83457197673348</v>
      </c>
      <c r="Q300" s="22">
        <f t="shared" si="123"/>
        <v>12.408793997420615</v>
      </c>
      <c r="R300" s="22">
        <f t="shared" si="124"/>
        <v>12.408793997420615</v>
      </c>
      <c r="S300" s="23">
        <f t="shared" si="111"/>
        <v>5.7982910133401786</v>
      </c>
      <c r="T300" s="24">
        <f t="shared" si="125"/>
        <v>-21.975958014208867</v>
      </c>
      <c r="U300" s="21">
        <f t="shared" si="126"/>
        <v>1841287.6603790496</v>
      </c>
      <c r="V300" s="21">
        <f t="shared" si="112"/>
        <v>1288901.3622653347</v>
      </c>
      <c r="W300" s="22">
        <f t="shared" si="113"/>
        <v>8.0856982715221655</v>
      </c>
      <c r="X300" s="23">
        <f t="shared" si="114"/>
        <v>3.7782262832385394</v>
      </c>
      <c r="Y300" s="24">
        <f t="shared" si="127"/>
        <v>-13.081736378687992</v>
      </c>
      <c r="Z300" s="14">
        <f t="shared" si="128"/>
        <v>0.97739089895116038</v>
      </c>
      <c r="AJ300">
        <f t="shared" si="104"/>
        <v>0</v>
      </c>
      <c r="AL300">
        <f t="shared" si="103"/>
        <v>84.238833524695892</v>
      </c>
    </row>
    <row r="301" spans="1:38" x14ac:dyDescent="0.25">
      <c r="A301" s="3">
        <f t="shared" si="115"/>
        <v>1143</v>
      </c>
      <c r="B301" s="3">
        <f t="shared" si="117"/>
        <v>19.05</v>
      </c>
      <c r="C301" s="8">
        <f t="shared" si="116"/>
        <v>20</v>
      </c>
      <c r="D301" s="10">
        <f t="shared" si="105"/>
        <v>293.14999999999998</v>
      </c>
      <c r="E301" s="3">
        <f t="shared" si="118"/>
        <v>98.320225007620223</v>
      </c>
      <c r="F301" s="3">
        <f t="shared" si="106"/>
        <v>371.47022500762023</v>
      </c>
      <c r="G301" s="14">
        <f t="shared" si="119"/>
        <v>91.549054857672274</v>
      </c>
      <c r="H301" s="3">
        <f t="shared" si="107"/>
        <v>364.69905485767225</v>
      </c>
      <c r="I301" s="3">
        <f t="shared" si="120"/>
        <v>1.5974251643117219</v>
      </c>
      <c r="J301" s="3">
        <f t="shared" si="108"/>
        <v>11.6</v>
      </c>
      <c r="K301" s="3">
        <f t="shared" si="121"/>
        <v>84.235557950520644</v>
      </c>
      <c r="L301" s="3">
        <f t="shared" si="101"/>
        <v>-25.590127340757054</v>
      </c>
      <c r="M301" s="3">
        <f t="shared" si="102"/>
        <v>-22.624463306055119</v>
      </c>
      <c r="N301" s="20">
        <f t="shared" si="122"/>
        <v>2015874.5529565774</v>
      </c>
      <c r="O301" s="21">
        <f t="shared" si="109"/>
        <v>1411112.1870696042</v>
      </c>
      <c r="P301" s="22">
        <f t="shared" si="110"/>
        <v>10.834928632627205</v>
      </c>
      <c r="Q301" s="22">
        <f t="shared" si="123"/>
        <v>12.409474799284061</v>
      </c>
      <c r="R301" s="22">
        <f t="shared" si="124"/>
        <v>12.409474799284061</v>
      </c>
      <c r="S301" s="23">
        <f t="shared" si="111"/>
        <v>5.7986091334836436</v>
      </c>
      <c r="T301" s="24">
        <f t="shared" si="125"/>
        <v>-21.980781207978946</v>
      </c>
      <c r="U301" s="21">
        <f t="shared" si="126"/>
        <v>1841592.2446806349</v>
      </c>
      <c r="V301" s="21">
        <f t="shared" si="112"/>
        <v>1289114.5712764445</v>
      </c>
      <c r="W301" s="22">
        <f t="shared" si="113"/>
        <v>8.0859657597450862</v>
      </c>
      <c r="X301" s="23">
        <f t="shared" si="114"/>
        <v>3.7783512731899767</v>
      </c>
      <c r="Y301" s="24">
        <f t="shared" si="127"/>
        <v>-13.084333185824034</v>
      </c>
      <c r="Z301" s="14">
        <f t="shared" si="128"/>
        <v>0.95585290990549332</v>
      </c>
      <c r="AJ301">
        <f t="shared" si="104"/>
        <v>0</v>
      </c>
      <c r="AL301">
        <f t="shared" si="103"/>
        <v>84.235557950520644</v>
      </c>
    </row>
    <row r="302" spans="1:38" x14ac:dyDescent="0.25">
      <c r="A302" s="3">
        <f t="shared" si="115"/>
        <v>1148</v>
      </c>
      <c r="B302" s="3">
        <f t="shared" si="117"/>
        <v>19.133333333333333</v>
      </c>
      <c r="C302" s="8">
        <f t="shared" si="116"/>
        <v>20</v>
      </c>
      <c r="D302" s="10">
        <f t="shared" si="105"/>
        <v>293.14999999999998</v>
      </c>
      <c r="E302" s="3">
        <f t="shared" si="118"/>
        <v>98.332830547920707</v>
      </c>
      <c r="F302" s="3">
        <f t="shared" si="106"/>
        <v>371.48283054792068</v>
      </c>
      <c r="G302" s="14">
        <f t="shared" si="119"/>
        <v>91.560627693429453</v>
      </c>
      <c r="H302" s="3">
        <f t="shared" si="107"/>
        <v>364.71062769342944</v>
      </c>
      <c r="I302" s="3">
        <f t="shared" si="120"/>
        <v>1.5974859104104298</v>
      </c>
      <c r="J302" s="3">
        <f t="shared" si="108"/>
        <v>11.6</v>
      </c>
      <c r="K302" s="3">
        <f t="shared" si="121"/>
        <v>84.232354803948496</v>
      </c>
      <c r="L302" s="3">
        <f t="shared" si="101"/>
        <v>-25.59580192433264</v>
      </c>
      <c r="M302" s="3">
        <f t="shared" si="102"/>
        <v>-22.629393258996597</v>
      </c>
      <c r="N302" s="20">
        <f t="shared" si="122"/>
        <v>2016199.0053941894</v>
      </c>
      <c r="O302" s="21">
        <f t="shared" si="109"/>
        <v>1411339.3037759324</v>
      </c>
      <c r="P302" s="22">
        <f t="shared" si="110"/>
        <v>10.835277383763728</v>
      </c>
      <c r="Q302" s="22">
        <f t="shared" si="123"/>
        <v>12.410140526615345</v>
      </c>
      <c r="R302" s="22">
        <f t="shared" si="124"/>
        <v>12.410140526615345</v>
      </c>
      <c r="S302" s="23">
        <f t="shared" si="111"/>
        <v>5.798920209709352</v>
      </c>
      <c r="T302" s="24">
        <f t="shared" si="125"/>
        <v>-21.985498372766855</v>
      </c>
      <c r="U302" s="21">
        <f t="shared" si="126"/>
        <v>1841890.1164641518</v>
      </c>
      <c r="V302" s="21">
        <f t="shared" si="112"/>
        <v>1289323.0815249062</v>
      </c>
      <c r="W302" s="22">
        <f t="shared" si="113"/>
        <v>8.0862273187554727</v>
      </c>
      <c r="X302" s="23">
        <f t="shared" si="114"/>
        <v>3.7784734925821026</v>
      </c>
      <c r="Y302" s="24">
        <f t="shared" si="127"/>
        <v>-13.086872846844541</v>
      </c>
      <c r="Z302" s="14">
        <f t="shared" si="128"/>
        <v>0.9347884010078662</v>
      </c>
      <c r="AJ302">
        <f t="shared" si="104"/>
        <v>0</v>
      </c>
      <c r="AL302">
        <f t="shared" si="103"/>
        <v>84.232354803948496</v>
      </c>
    </row>
    <row r="303" spans="1:38" x14ac:dyDescent="0.25">
      <c r="A303" s="3">
        <f t="shared" si="115"/>
        <v>1153</v>
      </c>
      <c r="B303" s="3">
        <f t="shared" si="117"/>
        <v>19.216666666666665</v>
      </c>
      <c r="C303" s="8">
        <f t="shared" si="116"/>
        <v>20</v>
      </c>
      <c r="D303" s="10">
        <f t="shared" si="105"/>
        <v>293.14999999999998</v>
      </c>
      <c r="E303" s="3">
        <f t="shared" si="118"/>
        <v>98.345158294940376</v>
      </c>
      <c r="F303" s="3">
        <f t="shared" si="106"/>
        <v>371.49515829494032</v>
      </c>
      <c r="G303" s="14">
        <f t="shared" si="119"/>
        <v>91.571945470432041</v>
      </c>
      <c r="H303" s="3">
        <f t="shared" si="107"/>
        <v>364.72194547043205</v>
      </c>
      <c r="I303" s="3">
        <f t="shared" si="120"/>
        <v>1.5975453178233177</v>
      </c>
      <c r="J303" s="3">
        <f t="shared" si="108"/>
        <v>11.6</v>
      </c>
      <c r="K303" s="3">
        <f t="shared" si="121"/>
        <v>84.22922248198897</v>
      </c>
      <c r="L303" s="3">
        <f t="shared" si="101"/>
        <v>-25.601352013604547</v>
      </c>
      <c r="M303" s="3">
        <f t="shared" si="102"/>
        <v>-22.634215012489385</v>
      </c>
      <c r="N303" s="20">
        <f t="shared" si="122"/>
        <v>2016516.3077450164</v>
      </c>
      <c r="O303" s="21">
        <f t="shared" si="109"/>
        <v>1411561.4154215115</v>
      </c>
      <c r="P303" s="22">
        <f t="shared" si="110"/>
        <v>10.835618405911752</v>
      </c>
      <c r="Q303" s="22">
        <f t="shared" si="123"/>
        <v>12.41079151397655</v>
      </c>
      <c r="R303" s="22">
        <f t="shared" si="124"/>
        <v>12.41079151397655</v>
      </c>
      <c r="S303" s="23">
        <f t="shared" si="111"/>
        <v>5.7992243983490424</v>
      </c>
      <c r="T303" s="24">
        <f t="shared" si="125"/>
        <v>-21.990111828264347</v>
      </c>
      <c r="U303" s="21">
        <f t="shared" si="126"/>
        <v>1842181.4233220334</v>
      </c>
      <c r="V303" s="21">
        <f t="shared" si="112"/>
        <v>1289526.9963254232</v>
      </c>
      <c r="W303" s="22">
        <f t="shared" si="113"/>
        <v>8.0864830804261327</v>
      </c>
      <c r="X303" s="23">
        <f t="shared" si="114"/>
        <v>3.7785930030354837</v>
      </c>
      <c r="Y303" s="24">
        <f t="shared" si="127"/>
        <v>-13.089356614621448</v>
      </c>
      <c r="Z303" s="14">
        <f t="shared" si="128"/>
        <v>0.91418701300924354</v>
      </c>
      <c r="AJ303">
        <f t="shared" si="104"/>
        <v>0</v>
      </c>
      <c r="AL303">
        <f t="shared" si="103"/>
        <v>84.22922248198897</v>
      </c>
    </row>
    <row r="304" spans="1:38" x14ac:dyDescent="0.25">
      <c r="A304" s="3">
        <f t="shared" si="115"/>
        <v>1158</v>
      </c>
      <c r="B304" s="3">
        <f t="shared" si="117"/>
        <v>19.3</v>
      </c>
      <c r="C304" s="8">
        <f t="shared" si="116"/>
        <v>20</v>
      </c>
      <c r="D304" s="10">
        <f t="shared" si="105"/>
        <v>293.14999999999998</v>
      </c>
      <c r="E304" s="3">
        <f t="shared" si="118"/>
        <v>98.357214356197559</v>
      </c>
      <c r="F304" s="3">
        <f t="shared" si="106"/>
        <v>371.50721435619755</v>
      </c>
      <c r="G304" s="14">
        <f t="shared" si="119"/>
        <v>91.583013797395807</v>
      </c>
      <c r="H304" s="3">
        <f t="shared" si="107"/>
        <v>364.73301379739576</v>
      </c>
      <c r="I304" s="3">
        <f t="shared" si="120"/>
        <v>1.5976034159825161</v>
      </c>
      <c r="J304" s="3">
        <f t="shared" si="108"/>
        <v>11.6</v>
      </c>
      <c r="K304" s="3">
        <f t="shared" si="121"/>
        <v>84.226159417195817</v>
      </c>
      <c r="L304" s="3">
        <f t="shared" si="101"/>
        <v>-25.606780321334572</v>
      </c>
      <c r="M304" s="3">
        <f t="shared" si="102"/>
        <v>-22.638930926043322</v>
      </c>
      <c r="N304" s="20">
        <f t="shared" si="122"/>
        <v>2016826.6172097155</v>
      </c>
      <c r="O304" s="21">
        <f t="shared" si="109"/>
        <v>1411778.6320468008</v>
      </c>
      <c r="P304" s="22">
        <f t="shared" si="110"/>
        <v>10.835951870906403</v>
      </c>
      <c r="Q304" s="22">
        <f t="shared" si="123"/>
        <v>12.41142808847024</v>
      </c>
      <c r="R304" s="22">
        <f t="shared" si="124"/>
        <v>12.41142808847024</v>
      </c>
      <c r="S304" s="23">
        <f t="shared" si="111"/>
        <v>5.7995218522488212</v>
      </c>
      <c r="T304" s="24">
        <f t="shared" si="125"/>
        <v>-21.994623843901458</v>
      </c>
      <c r="U304" s="21">
        <f t="shared" si="126"/>
        <v>1842466.3096163194</v>
      </c>
      <c r="V304" s="21">
        <f t="shared" si="112"/>
        <v>1289726.4167314235</v>
      </c>
      <c r="W304" s="22">
        <f t="shared" si="113"/>
        <v>8.0867331736772687</v>
      </c>
      <c r="X304" s="23">
        <f t="shared" si="114"/>
        <v>3.7787098647910149</v>
      </c>
      <c r="Y304" s="24">
        <f t="shared" si="127"/>
        <v>-13.091785714764237</v>
      </c>
      <c r="Z304" s="14">
        <f t="shared" si="128"/>
        <v>0.89403861115223116</v>
      </c>
      <c r="AJ304">
        <f t="shared" si="104"/>
        <v>0</v>
      </c>
      <c r="AL304">
        <f t="shared" si="103"/>
        <v>84.226159417195817</v>
      </c>
    </row>
    <row r="305" spans="1:38" x14ac:dyDescent="0.25">
      <c r="A305" s="3">
        <f t="shared" si="115"/>
        <v>1163</v>
      </c>
      <c r="B305" s="3">
        <f t="shared" si="117"/>
        <v>19.383333333333333</v>
      </c>
      <c r="C305" s="8">
        <f t="shared" si="116"/>
        <v>20</v>
      </c>
      <c r="D305" s="10">
        <f t="shared" si="105"/>
        <v>293.14999999999998</v>
      </c>
      <c r="E305" s="3">
        <f t="shared" si="118"/>
        <v>98.369004705556009</v>
      </c>
      <c r="F305" s="3">
        <f t="shared" si="106"/>
        <v>371.51900470555597</v>
      </c>
      <c r="G305" s="14">
        <f t="shared" si="119"/>
        <v>91.59383816025202</v>
      </c>
      <c r="H305" s="3">
        <f t="shared" si="107"/>
        <v>364.74383816025198</v>
      </c>
      <c r="I305" s="3">
        <f t="shared" si="120"/>
        <v>1.5976602336760743</v>
      </c>
      <c r="J305" s="3">
        <f t="shared" si="108"/>
        <v>11.6</v>
      </c>
      <c r="K305" s="3">
        <f t="shared" si="121"/>
        <v>84.22316407687596</v>
      </c>
      <c r="L305" s="3">
        <f t="shared" si="101"/>
        <v>-25.612089501980467</v>
      </c>
      <c r="M305" s="3">
        <f t="shared" si="102"/>
        <v>-22.643543308376959</v>
      </c>
      <c r="N305" s="20">
        <f t="shared" si="122"/>
        <v>2017130.0875488247</v>
      </c>
      <c r="O305" s="21">
        <f t="shared" si="109"/>
        <v>1411991.0612841772</v>
      </c>
      <c r="P305" s="22">
        <f t="shared" si="110"/>
        <v>10.836277946738413</v>
      </c>
      <c r="Q305" s="22">
        <f t="shared" si="123"/>
        <v>12.412050569907224</v>
      </c>
      <c r="R305" s="22">
        <f t="shared" si="124"/>
        <v>12.412050569907224</v>
      </c>
      <c r="S305" s="23">
        <f t="shared" si="111"/>
        <v>5.7998127208475578</v>
      </c>
      <c r="T305" s="24">
        <f t="shared" si="125"/>
        <v>-21.999036639913978</v>
      </c>
      <c r="U305" s="21">
        <f t="shared" si="126"/>
        <v>1842744.9165487136</v>
      </c>
      <c r="V305" s="21">
        <f t="shared" si="112"/>
        <v>1289921.4415840993</v>
      </c>
      <c r="W305" s="22">
        <f t="shared" si="113"/>
        <v>8.0869777245434449</v>
      </c>
      <c r="X305" s="23">
        <f t="shared" si="114"/>
        <v>3.7788241367412096</v>
      </c>
      <c r="Y305" s="24">
        <f t="shared" si="127"/>
        <v>-13.094161346204164</v>
      </c>
      <c r="Z305" s="14">
        <f t="shared" si="128"/>
        <v>0.87433328040039271</v>
      </c>
      <c r="AJ305">
        <f t="shared" si="104"/>
        <v>0</v>
      </c>
      <c r="AL305">
        <f t="shared" si="103"/>
        <v>84.22316407687596</v>
      </c>
    </row>
    <row r="306" spans="1:38" x14ac:dyDescent="0.25">
      <c r="A306" s="3">
        <f t="shared" si="115"/>
        <v>1168</v>
      </c>
      <c r="B306" s="3">
        <f t="shared" si="117"/>
        <v>19.466666666666665</v>
      </c>
      <c r="C306" s="8">
        <f t="shared" si="116"/>
        <v>20</v>
      </c>
      <c r="D306" s="10">
        <f t="shared" si="105"/>
        <v>293.14999999999998</v>
      </c>
      <c r="E306" s="3">
        <f t="shared" si="118"/>
        <v>98.380535186122557</v>
      </c>
      <c r="F306" s="3">
        <f t="shared" si="106"/>
        <v>371.53053518612251</v>
      </c>
      <c r="G306" s="14">
        <f t="shared" si="119"/>
        <v>91.604423924811471</v>
      </c>
      <c r="H306" s="3">
        <f t="shared" si="107"/>
        <v>364.75442392481148</v>
      </c>
      <c r="I306" s="3">
        <f t="shared" si="120"/>
        <v>1.5977157990619244</v>
      </c>
      <c r="J306" s="3">
        <f t="shared" si="108"/>
        <v>11.6</v>
      </c>
      <c r="K306" s="3">
        <f t="shared" si="121"/>
        <v>84.220234962316169</v>
      </c>
      <c r="L306" s="3">
        <f t="shared" ref="L306:L369" si="129">$B$7*$B$29*0.0000000567*((D306)^4-(F306)^4)</f>
        <v>-25.617282152913937</v>
      </c>
      <c r="M306" s="3">
        <f t="shared" ref="M306:M369" si="130">$B$8*$B$29*0.0000000567*((D306)^4-(H306)^4)</f>
        <v>-22.648054418481678</v>
      </c>
      <c r="N306" s="20">
        <f t="shared" si="122"/>
        <v>2017426.8691573455</v>
      </c>
      <c r="O306" s="21">
        <f t="shared" si="109"/>
        <v>1412198.8084101418</v>
      </c>
      <c r="P306" s="22">
        <f t="shared" si="110"/>
        <v>10.836596797641151</v>
      </c>
      <c r="Q306" s="22">
        <f t="shared" si="123"/>
        <v>12.412659270970606</v>
      </c>
      <c r="R306" s="22">
        <f t="shared" si="124"/>
        <v>12.412659270970606</v>
      </c>
      <c r="S306" s="23">
        <f t="shared" si="111"/>
        <v>5.8000971502535377</v>
      </c>
      <c r="T306" s="24">
        <f t="shared" si="125"/>
        <v>-22.003352388389427</v>
      </c>
      <c r="U306" s="21">
        <f t="shared" si="126"/>
        <v>1843017.3822291545</v>
      </c>
      <c r="V306" s="21">
        <f t="shared" si="112"/>
        <v>1290112.1675604081</v>
      </c>
      <c r="W306" s="22">
        <f t="shared" si="113"/>
        <v>8.0872168562390101</v>
      </c>
      <c r="X306" s="23">
        <f t="shared" si="114"/>
        <v>3.7789358764607739</v>
      </c>
      <c r="Y306" s="24">
        <f t="shared" si="127"/>
        <v>-13.096484681766372</v>
      </c>
      <c r="Z306" s="14">
        <f t="shared" si="128"/>
        <v>0.85506132076475616</v>
      </c>
      <c r="AJ306">
        <f t="shared" si="104"/>
        <v>0</v>
      </c>
      <c r="AL306">
        <f t="shared" ref="AL306:AL369" si="131">-AJ306+K306</f>
        <v>84.220234962316169</v>
      </c>
    </row>
    <row r="307" spans="1:38" x14ac:dyDescent="0.25">
      <c r="A307" s="3">
        <f t="shared" si="115"/>
        <v>1173</v>
      </c>
      <c r="B307" s="3">
        <f t="shared" si="117"/>
        <v>19.55</v>
      </c>
      <c r="C307" s="8">
        <f t="shared" si="116"/>
        <v>20</v>
      </c>
      <c r="D307" s="10">
        <f t="shared" si="105"/>
        <v>293.14999999999998</v>
      </c>
      <c r="E307" s="3">
        <f t="shared" si="118"/>
        <v>98.391811513083113</v>
      </c>
      <c r="F307" s="3">
        <f t="shared" si="106"/>
        <v>371.54181151308308</v>
      </c>
      <c r="G307" s="14">
        <f t="shared" si="119"/>
        <v>91.614776339371531</v>
      </c>
      <c r="H307" s="3">
        <f t="shared" si="107"/>
        <v>364.76477633937151</v>
      </c>
      <c r="I307" s="3">
        <f t="shared" si="120"/>
        <v>1.5977701396815474</v>
      </c>
      <c r="J307" s="3">
        <f t="shared" si="108"/>
        <v>11.6</v>
      </c>
      <c r="K307" s="3">
        <f t="shared" si="121"/>
        <v>84.217370608027039</v>
      </c>
      <c r="L307" s="3">
        <f t="shared" si="129"/>
        <v>-25.622360815614332</v>
      </c>
      <c r="M307" s="3">
        <f t="shared" si="130"/>
        <v>-22.652466466665015</v>
      </c>
      <c r="N307" s="20">
        <f t="shared" si="122"/>
        <v>2017717.1091377386</v>
      </c>
      <c r="O307" s="21">
        <f t="shared" si="109"/>
        <v>1412401.976396417</v>
      </c>
      <c r="P307" s="22">
        <f t="shared" si="110"/>
        <v>10.836908584175728</v>
      </c>
      <c r="Q307" s="22">
        <f t="shared" si="123"/>
        <v>12.413254497376013</v>
      </c>
      <c r="R307" s="22">
        <f t="shared" si="124"/>
        <v>12.413254497376013</v>
      </c>
      <c r="S307" s="23">
        <f t="shared" si="111"/>
        <v>5.8003752833193367</v>
      </c>
      <c r="T307" s="24">
        <f t="shared" si="125"/>
        <v>-22.007573214291593</v>
      </c>
      <c r="U307" s="21">
        <f t="shared" si="126"/>
        <v>1843283.8417429167</v>
      </c>
      <c r="V307" s="21">
        <f t="shared" si="112"/>
        <v>1290298.6892200417</v>
      </c>
      <c r="W307" s="22">
        <f t="shared" si="113"/>
        <v>8.0874506892219813</v>
      </c>
      <c r="X307" s="23">
        <f t="shared" si="114"/>
        <v>3.7790451402364531</v>
      </c>
      <c r="Y307" s="24">
        <f t="shared" si="127"/>
        <v>-13.098756868730051</v>
      </c>
      <c r="Z307" s="14">
        <f t="shared" si="128"/>
        <v>0.83621324272604802</v>
      </c>
      <c r="AJ307">
        <f t="shared" ref="AJ307:AJ370" si="132">(E307-C307)*$L$42</f>
        <v>0</v>
      </c>
      <c r="AL307">
        <f t="shared" si="131"/>
        <v>84.217370608027039</v>
      </c>
    </row>
    <row r="308" spans="1:38" x14ac:dyDescent="0.25">
      <c r="A308" s="3">
        <f t="shared" si="115"/>
        <v>1178</v>
      </c>
      <c r="B308" s="3">
        <f t="shared" si="117"/>
        <v>19.633333333333333</v>
      </c>
      <c r="C308" s="8">
        <f t="shared" si="116"/>
        <v>20</v>
      </c>
      <c r="D308" s="10">
        <f t="shared" ref="D308:D371" si="133">C308+273.15</f>
        <v>293.14999999999998</v>
      </c>
      <c r="E308" s="3">
        <f t="shared" si="118"/>
        <v>98.402839276478247</v>
      </c>
      <c r="F308" s="3">
        <f t="shared" ref="F308:F371" si="134">E308+273.15</f>
        <v>371.55283927647821</v>
      </c>
      <c r="G308" s="14">
        <f t="shared" si="119"/>
        <v>91.62490053726799</v>
      </c>
      <c r="H308" s="3">
        <f t="shared" ref="H308:H371" si="135">G308+273.15</f>
        <v>364.77490053726797</v>
      </c>
      <c r="I308" s="3">
        <f t="shared" si="120"/>
        <v>1.5978232824733485</v>
      </c>
      <c r="J308" s="3">
        <f t="shared" ref="J308:J371" si="136">$B$13</f>
        <v>11.6</v>
      </c>
      <c r="K308" s="3">
        <f t="shared" si="121"/>
        <v>84.214569581003985</v>
      </c>
      <c r="L308" s="3">
        <f t="shared" si="129"/>
        <v>-25.627327976839073</v>
      </c>
      <c r="M308" s="3">
        <f t="shared" si="130"/>
        <v>-22.656781615573617</v>
      </c>
      <c r="N308" s="20">
        <f t="shared" si="122"/>
        <v>2018000.951371365</v>
      </c>
      <c r="O308" s="21">
        <f t="shared" ref="O308:O371" si="137">N308*$B$25</f>
        <v>1412600.6659599554</v>
      </c>
      <c r="P308" s="22">
        <f t="shared" ref="P308:P371" si="138">0.766*(O308*$B$39)^(1/5)</f>
        <v>10.837213463314026</v>
      </c>
      <c r="Q308" s="22">
        <f t="shared" si="123"/>
        <v>12.413836548028165</v>
      </c>
      <c r="R308" s="22">
        <f t="shared" si="124"/>
        <v>12.413836548028165</v>
      </c>
      <c r="S308" s="23">
        <f t="shared" ref="S308:S371" si="139">R308*$B$23/$B$30</f>
        <v>5.800647259714979</v>
      </c>
      <c r="T308" s="24">
        <f t="shared" si="125"/>
        <v>-22.011701196464109</v>
      </c>
      <c r="U308" s="21">
        <f t="shared" si="126"/>
        <v>1843544.4272162933</v>
      </c>
      <c r="V308" s="21">
        <f t="shared" ref="V308:V371" si="140">U308*$B$25</f>
        <v>1290481.0990514052</v>
      </c>
      <c r="W308" s="22">
        <f t="shared" ref="W308:W371" si="141">0.6*(V308*$B$42)^(1/5)</f>
        <v>8.0876793412564769</v>
      </c>
      <c r="X308" s="23">
        <f t="shared" ref="X308:X371" si="142">W308*$B$23/$B$30</f>
        <v>3.7791519830962081</v>
      </c>
      <c r="Y308" s="24">
        <f t="shared" si="127"/>
        <v>-13.100979029377074</v>
      </c>
      <c r="Z308" s="14">
        <f t="shared" si="128"/>
        <v>0.81777976275011177</v>
      </c>
      <c r="AJ308">
        <f t="shared" si="132"/>
        <v>0</v>
      </c>
      <c r="AL308">
        <f t="shared" si="131"/>
        <v>84.214569581003985</v>
      </c>
    </row>
    <row r="309" spans="1:38" x14ac:dyDescent="0.25">
      <c r="A309" s="3">
        <f t="shared" ref="A309:A372" si="143">A308+5</f>
        <v>1183</v>
      </c>
      <c r="B309" s="3">
        <f t="shared" si="117"/>
        <v>19.716666666666665</v>
      </c>
      <c r="C309" s="8">
        <f t="shared" si="116"/>
        <v>20</v>
      </c>
      <c r="D309" s="10">
        <f t="shared" si="133"/>
        <v>293.14999999999998</v>
      </c>
      <c r="E309" s="3">
        <f t="shared" si="118"/>
        <v>98.413623943919688</v>
      </c>
      <c r="F309" s="3">
        <f t="shared" si="134"/>
        <v>371.56362394391965</v>
      </c>
      <c r="G309" s="14">
        <f t="shared" si="119"/>
        <v>91.634801539372134</v>
      </c>
      <c r="H309" s="3">
        <f t="shared" si="135"/>
        <v>364.7848015393721</v>
      </c>
      <c r="I309" s="3">
        <f t="shared" si="120"/>
        <v>1.5978752537857492</v>
      </c>
      <c r="J309" s="3">
        <f t="shared" si="136"/>
        <v>11.6</v>
      </c>
      <c r="K309" s="3">
        <f t="shared" si="121"/>
        <v>84.211830480004693</v>
      </c>
      <c r="L309" s="3">
        <f t="shared" si="129"/>
        <v>-25.632186069770942</v>
      </c>
      <c r="M309" s="3">
        <f t="shared" si="130"/>
        <v>-22.661001981195291</v>
      </c>
      <c r="N309" s="20">
        <f t="shared" si="122"/>
        <v>2018278.5365884041</v>
      </c>
      <c r="O309" s="21">
        <f t="shared" si="137"/>
        <v>1412794.9756118827</v>
      </c>
      <c r="P309" s="22">
        <f t="shared" si="138"/>
        <v>10.83751158851992</v>
      </c>
      <c r="Q309" s="22">
        <f t="shared" si="123"/>
        <v>12.414405715173929</v>
      </c>
      <c r="R309" s="22">
        <f t="shared" si="124"/>
        <v>12.414405715173929</v>
      </c>
      <c r="S309" s="23">
        <f t="shared" si="139"/>
        <v>5.8009132159994543</v>
      </c>
      <c r="T309" s="24">
        <f t="shared" si="125"/>
        <v>-22.015738368613636</v>
      </c>
      <c r="U309" s="21">
        <f t="shared" si="126"/>
        <v>1843799.2678808672</v>
      </c>
      <c r="V309" s="21">
        <f t="shared" si="140"/>
        <v>1290659.4875166069</v>
      </c>
      <c r="W309" s="22">
        <f t="shared" si="141"/>
        <v>8.0879029274736745</v>
      </c>
      <c r="X309" s="23">
        <f t="shared" si="142"/>
        <v>3.7792564588376987</v>
      </c>
      <c r="Y309" s="24">
        <f t="shared" si="127"/>
        <v>-13.103152261529077</v>
      </c>
      <c r="Z309" s="14">
        <f t="shared" si="128"/>
        <v>0.7997517988957501</v>
      </c>
      <c r="AJ309">
        <f t="shared" si="132"/>
        <v>0</v>
      </c>
      <c r="AL309">
        <f t="shared" si="131"/>
        <v>84.211830480004693</v>
      </c>
    </row>
    <row r="310" spans="1:38" x14ac:dyDescent="0.25">
      <c r="A310" s="3">
        <f t="shared" si="143"/>
        <v>1188</v>
      </c>
      <c r="B310" s="3">
        <f t="shared" si="117"/>
        <v>19.8</v>
      </c>
      <c r="C310" s="8">
        <f t="shared" si="116"/>
        <v>20</v>
      </c>
      <c r="D310" s="10">
        <f t="shared" si="133"/>
        <v>293.14999999999998</v>
      </c>
      <c r="E310" s="3">
        <f t="shared" si="118"/>
        <v>98.424170863248904</v>
      </c>
      <c r="F310" s="3">
        <f t="shared" si="134"/>
        <v>371.57417086324887</v>
      </c>
      <c r="G310" s="14">
        <f t="shared" si="119"/>
        <v>91.644484256534611</v>
      </c>
      <c r="H310" s="3">
        <f t="shared" si="135"/>
        <v>364.79448425653459</v>
      </c>
      <c r="I310" s="3">
        <f t="shared" si="120"/>
        <v>1.5979260793899963</v>
      </c>
      <c r="J310" s="3">
        <f t="shared" si="136"/>
        <v>11.6</v>
      </c>
      <c r="K310" s="3">
        <f t="shared" si="121"/>
        <v>84.209151934842879</v>
      </c>
      <c r="L310" s="3">
        <f t="shared" si="129"/>
        <v>-25.636937475142716</v>
      </c>
      <c r="M310" s="3">
        <f t="shared" si="130"/>
        <v>-22.665129633841559</v>
      </c>
      <c r="N310" s="20">
        <f t="shared" si="122"/>
        <v>2018550.0024362842</v>
      </c>
      <c r="O310" s="21">
        <f t="shared" si="137"/>
        <v>1412985.0017053988</v>
      </c>
      <c r="P310" s="22">
        <f t="shared" si="138"/>
        <v>10.837803109828501</v>
      </c>
      <c r="Q310" s="22">
        <f t="shared" si="123"/>
        <v>12.414962284551779</v>
      </c>
      <c r="R310" s="22">
        <f t="shared" si="124"/>
        <v>12.414962284551779</v>
      </c>
      <c r="S310" s="23">
        <f t="shared" si="139"/>
        <v>5.8011732856905587</v>
      </c>
      <c r="T310" s="24">
        <f t="shared" si="125"/>
        <v>-22.019686720272674</v>
      </c>
      <c r="U310" s="21">
        <f t="shared" si="126"/>
        <v>1844048.4901364136</v>
      </c>
      <c r="V310" s="21">
        <f t="shared" si="140"/>
        <v>1290833.9430954894</v>
      </c>
      <c r="W310" s="22">
        <f t="shared" si="141"/>
        <v>8.0881215604313823</v>
      </c>
      <c r="X310" s="23">
        <f t="shared" si="142"/>
        <v>3.7793586200561191</v>
      </c>
      <c r="Y310" s="24">
        <f t="shared" si="127"/>
        <v>-13.105277639073396</v>
      </c>
      <c r="Z310" s="14">
        <f t="shared" si="128"/>
        <v>0.78212046651253431</v>
      </c>
      <c r="AJ310">
        <f t="shared" si="132"/>
        <v>0</v>
      </c>
      <c r="AL310">
        <f t="shared" si="131"/>
        <v>84.209151934842879</v>
      </c>
    </row>
    <row r="311" spans="1:38" x14ac:dyDescent="0.25">
      <c r="A311" s="3">
        <f t="shared" si="143"/>
        <v>1193</v>
      </c>
      <c r="B311" s="3">
        <f t="shared" si="117"/>
        <v>19.883333333333333</v>
      </c>
      <c r="C311" s="8">
        <f t="shared" si="116"/>
        <v>20</v>
      </c>
      <c r="D311" s="10">
        <f t="shared" si="133"/>
        <v>293.14999999999998</v>
      </c>
      <c r="E311" s="3">
        <f t="shared" si="118"/>
        <v>98.434485265138875</v>
      </c>
      <c r="F311" s="3">
        <f t="shared" si="134"/>
        <v>371.58448526513882</v>
      </c>
      <c r="G311" s="14">
        <f t="shared" si="119"/>
        <v>91.653953491977092</v>
      </c>
      <c r="H311" s="3">
        <f t="shared" si="135"/>
        <v>364.80395349197704</v>
      </c>
      <c r="I311" s="3">
        <f t="shared" si="120"/>
        <v>1.5979757844927043</v>
      </c>
      <c r="J311" s="3">
        <f t="shared" si="136"/>
        <v>11.6</v>
      </c>
      <c r="K311" s="3">
        <f t="shared" si="121"/>
        <v>84.206532605697532</v>
      </c>
      <c r="L311" s="3">
        <f t="shared" si="129"/>
        <v>-25.641584522339461</v>
      </c>
      <c r="M311" s="3">
        <f t="shared" si="130"/>
        <v>-22.669166599110341</v>
      </c>
      <c r="N311" s="20">
        <f t="shared" si="122"/>
        <v>2018815.4835466479</v>
      </c>
      <c r="O311" s="21">
        <f t="shared" si="137"/>
        <v>1413170.8384826535</v>
      </c>
      <c r="P311" s="22">
        <f t="shared" si="138"/>
        <v>10.838088173923596</v>
      </c>
      <c r="Q311" s="22">
        <f t="shared" si="123"/>
        <v>12.415506535537931</v>
      </c>
      <c r="R311" s="22">
        <f t="shared" si="124"/>
        <v>12.415506535537931</v>
      </c>
      <c r="S311" s="23">
        <f t="shared" si="139"/>
        <v>5.8014275993331781</v>
      </c>
      <c r="T311" s="24">
        <f t="shared" si="125"/>
        <v>-22.023548197742738</v>
      </c>
      <c r="U311" s="21">
        <f t="shared" si="126"/>
        <v>1844292.2176124598</v>
      </c>
      <c r="V311" s="21">
        <f t="shared" si="140"/>
        <v>1291004.5523287219</v>
      </c>
      <c r="W311" s="22">
        <f t="shared" si="141"/>
        <v>8.088335350172196</v>
      </c>
      <c r="X311" s="23">
        <f t="shared" si="142"/>
        <v>3.7794585181713716</v>
      </c>
      <c r="Y311" s="24">
        <f t="shared" si="127"/>
        <v>-13.107356212477953</v>
      </c>
      <c r="Z311" s="14">
        <f t="shared" si="128"/>
        <v>0.7648770740270443</v>
      </c>
      <c r="AJ311">
        <f t="shared" si="132"/>
        <v>0</v>
      </c>
      <c r="AL311">
        <f t="shared" si="131"/>
        <v>84.206532605697532</v>
      </c>
    </row>
    <row r="312" spans="1:38" x14ac:dyDescent="0.25">
      <c r="A312" s="3">
        <f t="shared" si="143"/>
        <v>1198</v>
      </c>
      <c r="B312" s="3">
        <f t="shared" si="117"/>
        <v>19.966666666666665</v>
      </c>
      <c r="C312" s="8">
        <f t="shared" si="116"/>
        <v>20</v>
      </c>
      <c r="D312" s="10">
        <f t="shared" si="133"/>
        <v>293.14999999999998</v>
      </c>
      <c r="E312" s="3">
        <f t="shared" si="118"/>
        <v>98.44457226564036</v>
      </c>
      <c r="F312" s="3">
        <f t="shared" si="134"/>
        <v>371.59457226564035</v>
      </c>
      <c r="G312" s="14">
        <f t="shared" si="119"/>
        <v>91.663213943632769</v>
      </c>
      <c r="H312" s="3">
        <f t="shared" si="135"/>
        <v>364.81321394363272</v>
      </c>
      <c r="I312" s="3">
        <f t="shared" si="120"/>
        <v>1.5980243937481209</v>
      </c>
      <c r="J312" s="3">
        <f t="shared" si="136"/>
        <v>11.6</v>
      </c>
      <c r="K312" s="3">
        <f t="shared" si="121"/>
        <v>84.203971182438167</v>
      </c>
      <c r="L312" s="3">
        <f t="shared" si="129"/>
        <v>-25.64612949047898</v>
      </c>
      <c r="M312" s="3">
        <f t="shared" si="130"/>
        <v>-22.67311485882961</v>
      </c>
      <c r="N312" s="20">
        <f t="shared" si="122"/>
        <v>2019075.1116008912</v>
      </c>
      <c r="O312" s="21">
        <f t="shared" si="137"/>
        <v>1413352.5781206237</v>
      </c>
      <c r="P312" s="22">
        <f t="shared" si="138"/>
        <v>10.838366924213377</v>
      </c>
      <c r="Q312" s="22">
        <f t="shared" si="123"/>
        <v>12.416038741289098</v>
      </c>
      <c r="R312" s="22">
        <f t="shared" si="124"/>
        <v>12.416038741289098</v>
      </c>
      <c r="S312" s="23">
        <f t="shared" si="139"/>
        <v>5.801676284565997</v>
      </c>
      <c r="T312" s="24">
        <f t="shared" si="125"/>
        <v>-22.027324705018078</v>
      </c>
      <c r="U312" s="21">
        <f t="shared" si="126"/>
        <v>1844530.5712285244</v>
      </c>
      <c r="V312" s="21">
        <f t="shared" si="140"/>
        <v>1291171.3998599669</v>
      </c>
      <c r="W312" s="22">
        <f t="shared" si="141"/>
        <v>8.0885444042803485</v>
      </c>
      <c r="X312" s="23">
        <f t="shared" si="142"/>
        <v>3.7795562034546357</v>
      </c>
      <c r="Y312" s="24">
        <f t="shared" si="127"/>
        <v>-13.109389009295452</v>
      </c>
      <c r="Z312" s="14">
        <f t="shared" si="128"/>
        <v>0.74801311881604704</v>
      </c>
      <c r="AJ312">
        <f t="shared" si="132"/>
        <v>0</v>
      </c>
      <c r="AL312">
        <f t="shared" si="131"/>
        <v>84.203971182438167</v>
      </c>
    </row>
    <row r="313" spans="1:38" x14ac:dyDescent="0.25">
      <c r="A313" s="3">
        <f t="shared" si="143"/>
        <v>1203</v>
      </c>
      <c r="B313" s="3">
        <f t="shared" si="117"/>
        <v>20.05</v>
      </c>
      <c r="C313" s="8">
        <f t="shared" si="116"/>
        <v>20</v>
      </c>
      <c r="D313" s="10">
        <f t="shared" si="133"/>
        <v>293.14999999999998</v>
      </c>
      <c r="E313" s="3">
        <f t="shared" si="118"/>
        <v>98.454436868673753</v>
      </c>
      <c r="F313" s="3">
        <f t="shared" si="134"/>
        <v>371.6044368686737</v>
      </c>
      <c r="G313" s="14">
        <f t="shared" si="119"/>
        <v>91.672270206436622</v>
      </c>
      <c r="H313" s="3">
        <f t="shared" si="135"/>
        <v>364.8222702064366</v>
      </c>
      <c r="I313" s="3">
        <f t="shared" si="120"/>
        <v>1.5980719312701388</v>
      </c>
      <c r="J313" s="3">
        <f t="shared" si="136"/>
        <v>11.6</v>
      </c>
      <c r="K313" s="3">
        <f t="shared" si="121"/>
        <v>84.201466383964615</v>
      </c>
      <c r="L313" s="3">
        <f t="shared" si="129"/>
        <v>-25.650574609470532</v>
      </c>
      <c r="M313" s="3">
        <f t="shared" si="130"/>
        <v>-22.676976351981779</v>
      </c>
      <c r="N313" s="20">
        <f t="shared" si="122"/>
        <v>2019329.0153942995</v>
      </c>
      <c r="O313" s="21">
        <f t="shared" si="137"/>
        <v>1413530.3107760097</v>
      </c>
      <c r="P313" s="22">
        <f t="shared" si="138"/>
        <v>10.838639500904318</v>
      </c>
      <c r="Q313" s="22">
        <f t="shared" si="123"/>
        <v>12.416559168882015</v>
      </c>
      <c r="R313" s="22">
        <f t="shared" si="124"/>
        <v>12.416559168882015</v>
      </c>
      <c r="S313" s="23">
        <f t="shared" si="139"/>
        <v>5.8019194661866873</v>
      </c>
      <c r="T313" s="24">
        <f t="shared" si="125"/>
        <v>-22.031018104690318</v>
      </c>
      <c r="U313" s="21">
        <f t="shared" si="126"/>
        <v>1844763.669253069</v>
      </c>
      <c r="V313" s="21">
        <f t="shared" si="140"/>
        <v>1291334.5684771482</v>
      </c>
      <c r="W313" s="22">
        <f t="shared" si="141"/>
        <v>8.0887488279372288</v>
      </c>
      <c r="X313" s="23">
        <f t="shared" si="142"/>
        <v>3.7796517250543049</v>
      </c>
      <c r="Y313" s="24">
        <f t="shared" si="127"/>
        <v>-13.111377034656917</v>
      </c>
      <c r="Z313" s="14">
        <f t="shared" si="128"/>
        <v>0.73152028316506978</v>
      </c>
      <c r="AJ313">
        <f t="shared" si="132"/>
        <v>0</v>
      </c>
      <c r="AL313">
        <f t="shared" si="131"/>
        <v>84.201466383964615</v>
      </c>
    </row>
    <row r="314" spans="1:38" x14ac:dyDescent="0.25">
      <c r="A314" s="3">
        <f t="shared" si="143"/>
        <v>1208</v>
      </c>
      <c r="B314" s="3">
        <f t="shared" si="117"/>
        <v>20.133333333333333</v>
      </c>
      <c r="C314" s="8">
        <f t="shared" si="116"/>
        <v>20</v>
      </c>
      <c r="D314" s="10">
        <f t="shared" si="133"/>
        <v>293.14999999999998</v>
      </c>
      <c r="E314" s="3">
        <f t="shared" si="118"/>
        <v>98.464083968467563</v>
      </c>
      <c r="F314" s="3">
        <f t="shared" si="134"/>
        <v>371.61408396846753</v>
      </c>
      <c r="G314" s="14">
        <f t="shared" si="119"/>
        <v>91.68112677456692</v>
      </c>
      <c r="H314" s="3">
        <f t="shared" si="135"/>
        <v>364.83112677456688</v>
      </c>
      <c r="I314" s="3">
        <f t="shared" si="120"/>
        <v>1.5981184206440453</v>
      </c>
      <c r="J314" s="3">
        <f t="shared" si="136"/>
        <v>11.6</v>
      </c>
      <c r="K314" s="3">
        <f t="shared" si="121"/>
        <v>84.199016957561895</v>
      </c>
      <c r="L314" s="3">
        <f t="shared" si="129"/>
        <v>-25.65492206105273</v>
      </c>
      <c r="M314" s="3">
        <f t="shared" si="130"/>
        <v>-22.680752975609785</v>
      </c>
      <c r="N314" s="20">
        <f t="shared" si="122"/>
        <v>2019577.3208988137</v>
      </c>
      <c r="O314" s="21">
        <f t="shared" si="137"/>
        <v>1413704.1246291695</v>
      </c>
      <c r="P314" s="22">
        <f t="shared" si="138"/>
        <v>10.838906041073397</v>
      </c>
      <c r="Q314" s="22">
        <f t="shared" si="123"/>
        <v>12.417068079449736</v>
      </c>
      <c r="R314" s="22">
        <f t="shared" si="124"/>
        <v>12.417068079449736</v>
      </c>
      <c r="S314" s="23">
        <f t="shared" si="139"/>
        <v>5.8021572662156036</v>
      </c>
      <c r="T314" s="24">
        <f t="shared" si="125"/>
        <v>-22.034630218834415</v>
      </c>
      <c r="U314" s="21">
        <f t="shared" si="126"/>
        <v>1844991.6273611905</v>
      </c>
      <c r="V314" s="21">
        <f t="shared" si="140"/>
        <v>1291494.1391528333</v>
      </c>
      <c r="W314" s="22">
        <f t="shared" si="141"/>
        <v>8.0889487239756228</v>
      </c>
      <c r="X314" s="23">
        <f t="shared" si="142"/>
        <v>3.7797451310213366</v>
      </c>
      <c r="Y314" s="24">
        <f t="shared" si="127"/>
        <v>-13.113321271754955</v>
      </c>
      <c r="Z314" s="14">
        <f t="shared" si="128"/>
        <v>0.71539043031000915</v>
      </c>
      <c r="AJ314">
        <f t="shared" si="132"/>
        <v>0</v>
      </c>
      <c r="AL314">
        <f t="shared" si="131"/>
        <v>84.199016957561895</v>
      </c>
    </row>
    <row r="315" spans="1:38" x14ac:dyDescent="0.25">
      <c r="A315" s="3">
        <f t="shared" si="143"/>
        <v>1213</v>
      </c>
      <c r="B315" s="3">
        <f t="shared" si="117"/>
        <v>20.216666666666665</v>
      </c>
      <c r="C315" s="8">
        <f t="shared" si="116"/>
        <v>20</v>
      </c>
      <c r="D315" s="10">
        <f t="shared" si="133"/>
        <v>293.14999999999998</v>
      </c>
      <c r="E315" s="3">
        <f t="shared" si="118"/>
        <v>98.473518351944776</v>
      </c>
      <c r="F315" s="3">
        <f t="shared" si="134"/>
        <v>371.62351835194477</v>
      </c>
      <c r="G315" s="14">
        <f t="shared" si="119"/>
        <v>91.689788043638387</v>
      </c>
      <c r="H315" s="3">
        <f t="shared" si="135"/>
        <v>364.83978804363835</v>
      </c>
      <c r="I315" s="3">
        <f t="shared" si="120"/>
        <v>1.598163884938022</v>
      </c>
      <c r="J315" s="3">
        <f t="shared" si="136"/>
        <v>11.6</v>
      </c>
      <c r="K315" s="3">
        <f t="shared" si="121"/>
        <v>84.196621678269466</v>
      </c>
      <c r="L315" s="3">
        <f t="shared" si="129"/>
        <v>-25.65917397981022</v>
      </c>
      <c r="M315" s="3">
        <f t="shared" si="130"/>
        <v>-22.684446585704841</v>
      </c>
      <c r="N315" s="20">
        <f t="shared" si="122"/>
        <v>2019820.15132445</v>
      </c>
      <c r="O315" s="21">
        <f t="shared" si="137"/>
        <v>1413874.1059271148</v>
      </c>
      <c r="P315" s="22">
        <f t="shared" si="138"/>
        <v>10.839166678738682</v>
      </c>
      <c r="Q315" s="22">
        <f t="shared" si="123"/>
        <v>12.417565728314937</v>
      </c>
      <c r="R315" s="22">
        <f t="shared" si="124"/>
        <v>12.417565728314937</v>
      </c>
      <c r="S315" s="23">
        <f t="shared" si="139"/>
        <v>5.8023898039580706</v>
      </c>
      <c r="T315" s="24">
        <f t="shared" si="125"/>
        <v>-22.038162829876377</v>
      </c>
      <c r="U315" s="21">
        <f t="shared" si="126"/>
        <v>1845214.5586910711</v>
      </c>
      <c r="V315" s="21">
        <f t="shared" si="140"/>
        <v>1291650.1910837498</v>
      </c>
      <c r="W315" s="22">
        <f t="shared" si="141"/>
        <v>8.0891441929327073</v>
      </c>
      <c r="X315" s="23">
        <f t="shared" si="142"/>
        <v>3.7798364683340107</v>
      </c>
      <c r="Y315" s="24">
        <f t="shared" si="127"/>
        <v>-13.115222682316828</v>
      </c>
      <c r="Z315" s="14">
        <f t="shared" si="128"/>
        <v>0.69961560056120042</v>
      </c>
      <c r="AJ315">
        <f t="shared" si="132"/>
        <v>0</v>
      </c>
      <c r="AL315">
        <f t="shared" si="131"/>
        <v>84.196621678269466</v>
      </c>
    </row>
    <row r="316" spans="1:38" x14ac:dyDescent="0.25">
      <c r="A316" s="3">
        <f t="shared" si="143"/>
        <v>1218</v>
      </c>
      <c r="B316" s="3">
        <f t="shared" si="117"/>
        <v>20.3</v>
      </c>
      <c r="C316" s="8">
        <f t="shared" si="116"/>
        <v>20</v>
      </c>
      <c r="D316" s="10">
        <f t="shared" si="133"/>
        <v>293.14999999999998</v>
      </c>
      <c r="E316" s="3">
        <f t="shared" si="118"/>
        <v>98.482744701058053</v>
      </c>
      <c r="F316" s="3">
        <f t="shared" si="134"/>
        <v>371.63274470105802</v>
      </c>
      <c r="G316" s="14">
        <f t="shared" si="119"/>
        <v>91.698258312848495</v>
      </c>
      <c r="H316" s="3">
        <f t="shared" si="135"/>
        <v>364.84825831284849</v>
      </c>
      <c r="I316" s="3">
        <f t="shared" si="120"/>
        <v>1.5982083467143986</v>
      </c>
      <c r="J316" s="3">
        <f t="shared" si="136"/>
        <v>11.6</v>
      </c>
      <c r="K316" s="3">
        <f t="shared" si="121"/>
        <v>84.194279348264473</v>
      </c>
      <c r="L316" s="3">
        <f t="shared" si="129"/>
        <v>-25.663332454170266</v>
      </c>
      <c r="M316" s="3">
        <f t="shared" si="130"/>
        <v>-22.688058998076116</v>
      </c>
      <c r="N316" s="20">
        <f t="shared" si="122"/>
        <v>2020057.6271794075</v>
      </c>
      <c r="O316" s="21">
        <f t="shared" si="137"/>
        <v>1414040.3390255852</v>
      </c>
      <c r="P316" s="22">
        <f t="shared" si="138"/>
        <v>10.839421544928239</v>
      </c>
      <c r="Q316" s="22">
        <f t="shared" si="123"/>
        <v>12.418052365120099</v>
      </c>
      <c r="R316" s="22">
        <f t="shared" si="124"/>
        <v>12.418052365120099</v>
      </c>
      <c r="S316" s="23">
        <f t="shared" si="139"/>
        <v>5.80261719606521</v>
      </c>
      <c r="T316" s="24">
        <f t="shared" si="125"/>
        <v>-22.041617681442954</v>
      </c>
      <c r="U316" s="21">
        <f t="shared" si="126"/>
        <v>1845432.5738992202</v>
      </c>
      <c r="V316" s="21">
        <f t="shared" si="140"/>
        <v>1291802.801729454</v>
      </c>
      <c r="W316" s="22">
        <f t="shared" si="141"/>
        <v>8.0893353331018254</v>
      </c>
      <c r="X316" s="23">
        <f t="shared" si="142"/>
        <v>3.7799257829221258</v>
      </c>
      <c r="Y316" s="24">
        <f t="shared" si="127"/>
        <v>-13.117082207067579</v>
      </c>
      <c r="Z316" s="14">
        <f t="shared" si="128"/>
        <v>0.68418800750755793</v>
      </c>
      <c r="AJ316">
        <f t="shared" si="132"/>
        <v>0</v>
      </c>
      <c r="AL316">
        <f t="shared" si="131"/>
        <v>84.194279348264473</v>
      </c>
    </row>
    <row r="317" spans="1:38" x14ac:dyDescent="0.25">
      <c r="A317" s="3">
        <f t="shared" si="143"/>
        <v>1223</v>
      </c>
      <c r="B317" s="3">
        <f t="shared" si="117"/>
        <v>20.383333333333333</v>
      </c>
      <c r="C317" s="8">
        <f t="shared" si="116"/>
        <v>20</v>
      </c>
      <c r="D317" s="10">
        <f t="shared" si="133"/>
        <v>293.14999999999998</v>
      </c>
      <c r="E317" s="3">
        <f t="shared" si="118"/>
        <v>98.491767595074876</v>
      </c>
      <c r="F317" s="3">
        <f t="shared" si="134"/>
        <v>371.64176759507484</v>
      </c>
      <c r="G317" s="14">
        <f t="shared" si="119"/>
        <v>91.706541787077583</v>
      </c>
      <c r="H317" s="3">
        <f t="shared" si="135"/>
        <v>364.85654178707756</v>
      </c>
      <c r="I317" s="3">
        <f t="shared" si="120"/>
        <v>1.5982518280406659</v>
      </c>
      <c r="J317" s="3">
        <f t="shared" si="136"/>
        <v>11.6</v>
      </c>
      <c r="K317" s="3">
        <f t="shared" si="121"/>
        <v>84.191988796258869</v>
      </c>
      <c r="L317" s="3">
        <f t="shared" si="129"/>
        <v>-25.667399527379267</v>
      </c>
      <c r="M317" s="3">
        <f t="shared" si="130"/>
        <v>-22.691591989202934</v>
      </c>
      <c r="N317" s="20">
        <f t="shared" si="122"/>
        <v>2020289.8663288837</v>
      </c>
      <c r="O317" s="21">
        <f t="shared" si="137"/>
        <v>1414202.9064302186</v>
      </c>
      <c r="P317" s="22">
        <f t="shared" si="138"/>
        <v>10.839670767747489</v>
      </c>
      <c r="Q317" s="22">
        <f t="shared" si="123"/>
        <v>12.418528233954747</v>
      </c>
      <c r="R317" s="22">
        <f t="shared" si="124"/>
        <v>12.418528233954747</v>
      </c>
      <c r="S317" s="23">
        <f t="shared" si="139"/>
        <v>5.8028395565934003</v>
      </c>
      <c r="T317" s="24">
        <f t="shared" si="125"/>
        <v>-22.04499647919361</v>
      </c>
      <c r="U317" s="21">
        <f t="shared" si="126"/>
        <v>1845645.7812145322</v>
      </c>
      <c r="V317" s="21">
        <f t="shared" si="140"/>
        <v>1291952.0468501726</v>
      </c>
      <c r="W317" s="22">
        <f t="shared" si="141"/>
        <v>8.0895222405830491</v>
      </c>
      <c r="X317" s="23">
        <f t="shared" si="142"/>
        <v>3.7800131196906248</v>
      </c>
      <c r="Y317" s="24">
        <f t="shared" si="127"/>
        <v>-13.118900766183389</v>
      </c>
      <c r="Z317" s="14">
        <f t="shared" si="128"/>
        <v>0.66910003429966913</v>
      </c>
      <c r="AJ317">
        <f t="shared" si="132"/>
        <v>0</v>
      </c>
      <c r="AL317">
        <f t="shared" si="131"/>
        <v>84.191988796258869</v>
      </c>
    </row>
    <row r="318" spans="1:38" x14ac:dyDescent="0.25">
      <c r="A318" s="3">
        <f t="shared" si="143"/>
        <v>1228</v>
      </c>
      <c r="B318" s="3">
        <f t="shared" si="117"/>
        <v>20.466666666666665</v>
      </c>
      <c r="C318" s="8">
        <f t="shared" si="116"/>
        <v>20</v>
      </c>
      <c r="D318" s="10">
        <f t="shared" si="133"/>
        <v>293.14999999999998</v>
      </c>
      <c r="E318" s="3">
        <f t="shared" si="118"/>
        <v>98.500591512813699</v>
      </c>
      <c r="F318" s="3">
        <f t="shared" si="134"/>
        <v>371.65059151281366</v>
      </c>
      <c r="G318" s="14">
        <f t="shared" si="119"/>
        <v>91.714642578944108</v>
      </c>
      <c r="H318" s="3">
        <f t="shared" si="135"/>
        <v>364.86464257894409</v>
      </c>
      <c r="I318" s="3">
        <f t="shared" si="120"/>
        <v>1.5982943505002494</v>
      </c>
      <c r="J318" s="3">
        <f t="shared" si="136"/>
        <v>11.6</v>
      </c>
      <c r="K318" s="3">
        <f t="shared" si="121"/>
        <v>84.189748876910016</v>
      </c>
      <c r="L318" s="3">
        <f t="shared" si="129"/>
        <v>-25.671377198459226</v>
      </c>
      <c r="M318" s="3">
        <f t="shared" si="130"/>
        <v>-22.695047297069713</v>
      </c>
      <c r="N318" s="20">
        <f t="shared" si="122"/>
        <v>2020516.9840526304</v>
      </c>
      <c r="O318" s="21">
        <f t="shared" si="137"/>
        <v>1414361.8888368411</v>
      </c>
      <c r="P318" s="22">
        <f t="shared" si="138"/>
        <v>10.839914472445033</v>
      </c>
      <c r="Q318" s="22">
        <f t="shared" si="123"/>
        <v>12.418993573479797</v>
      </c>
      <c r="R318" s="22">
        <f t="shared" si="124"/>
        <v>12.418993573479797</v>
      </c>
      <c r="S318" s="23">
        <f t="shared" si="139"/>
        <v>5.8030569970623782</v>
      </c>
      <c r="T318" s="24">
        <f t="shared" si="125"/>
        <v>-22.048300891635304</v>
      </c>
      <c r="U318" s="21">
        <f t="shared" si="126"/>
        <v>1845854.2864911826</v>
      </c>
      <c r="V318" s="21">
        <f t="shared" si="140"/>
        <v>1292098.0005438277</v>
      </c>
      <c r="W318" s="22">
        <f t="shared" si="141"/>
        <v>8.0897050093326257</v>
      </c>
      <c r="X318" s="23">
        <f t="shared" si="142"/>
        <v>3.7800985225427</v>
      </c>
      <c r="Y318" s="24">
        <f t="shared" si="127"/>
        <v>-13.12067925973547</v>
      </c>
      <c r="Z318" s="14">
        <f t="shared" si="128"/>
        <v>0.65434423001030417</v>
      </c>
      <c r="AJ318">
        <f t="shared" si="132"/>
        <v>0</v>
      </c>
      <c r="AL318">
        <f t="shared" si="131"/>
        <v>84.189748876910016</v>
      </c>
    </row>
    <row r="319" spans="1:38" x14ac:dyDescent="0.25">
      <c r="A319" s="3">
        <f t="shared" si="143"/>
        <v>1233</v>
      </c>
      <c r="B319" s="3">
        <f t="shared" si="117"/>
        <v>20.55</v>
      </c>
      <c r="C319" s="8">
        <f t="shared" si="116"/>
        <v>20</v>
      </c>
      <c r="D319" s="10">
        <f t="shared" si="133"/>
        <v>293.14999999999998</v>
      </c>
      <c r="E319" s="3">
        <f t="shared" si="118"/>
        <v>98.509220834832092</v>
      </c>
      <c r="F319" s="3">
        <f t="shared" si="134"/>
        <v>371.65922083483207</v>
      </c>
      <c r="G319" s="14">
        <f t="shared" si="119"/>
        <v>91.72256471081532</v>
      </c>
      <c r="H319" s="3">
        <f t="shared" si="135"/>
        <v>364.87256471081531</v>
      </c>
      <c r="I319" s="3">
        <f t="shared" si="120"/>
        <v>1.5983359352030557</v>
      </c>
      <c r="J319" s="3">
        <f t="shared" si="136"/>
        <v>11.6</v>
      </c>
      <c r="K319" s="3">
        <f t="shared" si="121"/>
        <v>84.187558470244383</v>
      </c>
      <c r="L319" s="3">
        <f t="shared" si="129"/>
        <v>-25.67526742314535</v>
      </c>
      <c r="M319" s="3">
        <f t="shared" si="130"/>
        <v>-22.698426621983796</v>
      </c>
      <c r="N319" s="20">
        <f t="shared" si="122"/>
        <v>2020739.0931012759</v>
      </c>
      <c r="O319" s="21">
        <f t="shared" si="137"/>
        <v>1414517.365170893</v>
      </c>
      <c r="P319" s="22">
        <f t="shared" si="138"/>
        <v>10.840152781476931</v>
      </c>
      <c r="Q319" s="22">
        <f t="shared" si="123"/>
        <v>12.419448617049119</v>
      </c>
      <c r="R319" s="22">
        <f t="shared" si="124"/>
        <v>12.419448617049119</v>
      </c>
      <c r="S319" s="23">
        <f t="shared" si="139"/>
        <v>5.8032696265120434</v>
      </c>
      <c r="T319" s="24">
        <f t="shared" si="125"/>
        <v>-22.051532550920324</v>
      </c>
      <c r="U319" s="21">
        <f t="shared" si="126"/>
        <v>1846058.1932603829</v>
      </c>
      <c r="V319" s="21">
        <f t="shared" si="140"/>
        <v>1292240.7352822679</v>
      </c>
      <c r="W319" s="22">
        <f t="shared" si="141"/>
        <v>8.0898837312112395</v>
      </c>
      <c r="X319" s="23">
        <f t="shared" si="142"/>
        <v>3.7801820344023427</v>
      </c>
      <c r="Y319" s="24">
        <f t="shared" si="127"/>
        <v>-13.122418568124443</v>
      </c>
      <c r="Z319" s="14">
        <f t="shared" si="128"/>
        <v>0.63991330607047381</v>
      </c>
      <c r="AJ319">
        <f t="shared" si="132"/>
        <v>0</v>
      </c>
      <c r="AL319">
        <f t="shared" si="131"/>
        <v>84.187558470244383</v>
      </c>
    </row>
    <row r="320" spans="1:38" x14ac:dyDescent="0.25">
      <c r="A320" s="3">
        <f t="shared" si="143"/>
        <v>1238</v>
      </c>
      <c r="B320" s="3">
        <f t="shared" si="117"/>
        <v>20.633333333333333</v>
      </c>
      <c r="C320" s="8">
        <f t="shared" si="116"/>
        <v>20</v>
      </c>
      <c r="D320" s="10">
        <f t="shared" si="133"/>
        <v>293.14999999999998</v>
      </c>
      <c r="E320" s="3">
        <f t="shared" si="118"/>
        <v>98.517659845567849</v>
      </c>
      <c r="F320" s="3">
        <f t="shared" si="134"/>
        <v>371.66765984556781</v>
      </c>
      <c r="G320" s="14">
        <f t="shared" si="119"/>
        <v>91.730312116775139</v>
      </c>
      <c r="H320" s="3">
        <f t="shared" si="135"/>
        <v>364.88031211677514</v>
      </c>
      <c r="I320" s="3">
        <f t="shared" si="120"/>
        <v>1.5983766027957915</v>
      </c>
      <c r="J320" s="3">
        <f t="shared" si="136"/>
        <v>11.6</v>
      </c>
      <c r="K320" s="3">
        <f t="shared" si="121"/>
        <v>84.18541648109408</v>
      </c>
      <c r="L320" s="3">
        <f t="shared" si="129"/>
        <v>-25.679072114804246</v>
      </c>
      <c r="M320" s="3">
        <f t="shared" si="130"/>
        <v>-22.701731627376731</v>
      </c>
      <c r="N320" s="20">
        <f t="shared" si="122"/>
        <v>2020956.3037514328</v>
      </c>
      <c r="O320" s="21">
        <f t="shared" si="137"/>
        <v>1414669.4126260029</v>
      </c>
      <c r="P320" s="22">
        <f t="shared" si="138"/>
        <v>10.84038581456954</v>
      </c>
      <c r="Q320" s="22">
        <f t="shared" si="123"/>
        <v>12.419893592828311</v>
      </c>
      <c r="R320" s="22">
        <f t="shared" si="124"/>
        <v>12.419893592828311</v>
      </c>
      <c r="S320" s="23">
        <f t="shared" si="139"/>
        <v>5.8034775515579557</v>
      </c>
      <c r="T320" s="24">
        <f t="shared" si="125"/>
        <v>-22.054693053627442</v>
      </c>
      <c r="U320" s="21">
        <f t="shared" si="126"/>
        <v>1846257.602781031</v>
      </c>
      <c r="V320" s="21">
        <f t="shared" si="140"/>
        <v>1292380.3219467218</v>
      </c>
      <c r="W320" s="22">
        <f t="shared" si="141"/>
        <v>8.0900584960311992</v>
      </c>
      <c r="X320" s="23">
        <f t="shared" si="142"/>
        <v>3.7802636972363968</v>
      </c>
      <c r="Y320" s="24">
        <f t="shared" si="127"/>
        <v>-13.124119552505686</v>
      </c>
      <c r="Z320" s="14">
        <f t="shared" si="128"/>
        <v>0.62580013277997892</v>
      </c>
      <c r="AJ320">
        <f t="shared" si="132"/>
        <v>0</v>
      </c>
      <c r="AL320">
        <f t="shared" si="131"/>
        <v>84.18541648109408</v>
      </c>
    </row>
    <row r="321" spans="1:38" x14ac:dyDescent="0.25">
      <c r="A321" s="3">
        <f t="shared" si="143"/>
        <v>1243</v>
      </c>
      <c r="B321" s="3">
        <f t="shared" si="117"/>
        <v>20.716666666666665</v>
      </c>
      <c r="C321" s="8">
        <f t="shared" si="116"/>
        <v>20</v>
      </c>
      <c r="D321" s="10">
        <f t="shared" si="133"/>
        <v>293.14999999999998</v>
      </c>
      <c r="E321" s="3">
        <f t="shared" si="118"/>
        <v>98.525912735434119</v>
      </c>
      <c r="F321" s="3">
        <f t="shared" si="134"/>
        <v>371.67591273543411</v>
      </c>
      <c r="G321" s="14">
        <f t="shared" si="119"/>
        <v>91.737888644549372</v>
      </c>
      <c r="H321" s="3">
        <f t="shared" si="135"/>
        <v>364.88788864454932</v>
      </c>
      <c r="I321" s="3">
        <f t="shared" si="120"/>
        <v>1.5984163734720571</v>
      </c>
      <c r="J321" s="3">
        <f t="shared" si="136"/>
        <v>11.6</v>
      </c>
      <c r="K321" s="3">
        <f t="shared" si="121"/>
        <v>84.183321838546178</v>
      </c>
      <c r="L321" s="3">
        <f t="shared" si="129"/>
        <v>-25.682793145333846</v>
      </c>
      <c r="M321" s="3">
        <f t="shared" si="130"/>
        <v>-22.704963940589067</v>
      </c>
      <c r="N321" s="20">
        <f t="shared" si="122"/>
        <v>2021168.7238596252</v>
      </c>
      <c r="O321" s="21">
        <f t="shared" si="137"/>
        <v>1414818.1067017375</v>
      </c>
      <c r="P321" s="22">
        <f t="shared" si="138"/>
        <v>10.840613688780893</v>
      </c>
      <c r="Q321" s="22">
        <f t="shared" si="123"/>
        <v>12.420328723910796</v>
      </c>
      <c r="R321" s="22">
        <f t="shared" si="124"/>
        <v>12.420328723910796</v>
      </c>
      <c r="S321" s="23">
        <f t="shared" si="139"/>
        <v>5.8036808764455898</v>
      </c>
      <c r="T321" s="24">
        <f t="shared" si="125"/>
        <v>-22.057783961526791</v>
      </c>
      <c r="U321" s="21">
        <f t="shared" si="126"/>
        <v>1846452.6140892638</v>
      </c>
      <c r="V321" s="21">
        <f t="shared" si="140"/>
        <v>1292516.8298624847</v>
      </c>
      <c r="W321" s="22">
        <f t="shared" si="141"/>
        <v>8.0902293916025307</v>
      </c>
      <c r="X321" s="23">
        <f t="shared" si="142"/>
        <v>3.7803435520760917</v>
      </c>
      <c r="Y321" s="24">
        <f t="shared" si="127"/>
        <v>-13.125783055205584</v>
      </c>
      <c r="Z321" s="14">
        <f t="shared" si="128"/>
        <v>0.61199773589088835</v>
      </c>
      <c r="AJ321">
        <f t="shared" si="132"/>
        <v>0</v>
      </c>
      <c r="AL321">
        <f t="shared" si="131"/>
        <v>84.183321838546178</v>
      </c>
    </row>
    <row r="322" spans="1:38" x14ac:dyDescent="0.25">
      <c r="A322" s="3">
        <f t="shared" si="143"/>
        <v>1248</v>
      </c>
      <c r="B322" s="3">
        <f t="shared" si="117"/>
        <v>20.8</v>
      </c>
      <c r="C322" s="8">
        <f t="shared" ref="C322:C385" si="144">VLOOKUP(B322,$B$18:$C$21,2)*(10-B322+VLOOKUP(B322,$B$18:$C$21,1))/10+VLOOKUP(B322+10,$B$18:$C$21,2)*(B322-VLOOKUP(B322,$B$18:$C$21,1))/10</f>
        <v>20</v>
      </c>
      <c r="D322" s="10">
        <f t="shared" si="133"/>
        <v>293.14999999999998</v>
      </c>
      <c r="E322" s="3">
        <f t="shared" si="118"/>
        <v>98.533983602869512</v>
      </c>
      <c r="F322" s="3">
        <f t="shared" si="134"/>
        <v>371.68398360286949</v>
      </c>
      <c r="G322" s="14">
        <f t="shared" si="119"/>
        <v>91.745298057389633</v>
      </c>
      <c r="H322" s="3">
        <f t="shared" si="135"/>
        <v>364.8952980573896</v>
      </c>
      <c r="I322" s="3">
        <f t="shared" si="120"/>
        <v>1.5984552669822281</v>
      </c>
      <c r="J322" s="3">
        <f t="shared" si="136"/>
        <v>11.6</v>
      </c>
      <c r="K322" s="3">
        <f t="shared" si="121"/>
        <v>84.181273495404028</v>
      </c>
      <c r="L322" s="3">
        <f t="shared" si="129"/>
        <v>-25.686432346044551</v>
      </c>
      <c r="M322" s="3">
        <f t="shared" si="130"/>
        <v>-22.708125153639422</v>
      </c>
      <c r="N322" s="20">
        <f t="shared" si="122"/>
        <v>2021376.4589150557</v>
      </c>
      <c r="O322" s="21">
        <f t="shared" si="137"/>
        <v>1414963.5212405389</v>
      </c>
      <c r="P322" s="22">
        <f t="shared" si="138"/>
        <v>10.840836518560687</v>
      </c>
      <c r="Q322" s="22">
        <f t="shared" si="123"/>
        <v>12.420754228431241</v>
      </c>
      <c r="R322" s="22">
        <f t="shared" si="124"/>
        <v>12.420754228431241</v>
      </c>
      <c r="S322" s="23">
        <f t="shared" si="139"/>
        <v>5.803879703103326</v>
      </c>
      <c r="T322" s="24">
        <f t="shared" si="125"/>
        <v>-22.060806802328717</v>
      </c>
      <c r="U322" s="21">
        <f t="shared" si="126"/>
        <v>1846643.3240469482</v>
      </c>
      <c r="V322" s="21">
        <f t="shared" si="140"/>
        <v>1292650.3268328637</v>
      </c>
      <c r="W322" s="22">
        <f t="shared" si="141"/>
        <v>8.090396503778015</v>
      </c>
      <c r="X322" s="23">
        <f t="shared" si="142"/>
        <v>3.7804216390380905</v>
      </c>
      <c r="Y322" s="24">
        <f t="shared" si="127"/>
        <v>-13.127409900129033</v>
      </c>
      <c r="Z322" s="14">
        <f t="shared" si="128"/>
        <v>0.59849929326230189</v>
      </c>
      <c r="AJ322">
        <f t="shared" si="132"/>
        <v>0</v>
      </c>
      <c r="AL322">
        <f t="shared" si="131"/>
        <v>84.181273495404028</v>
      </c>
    </row>
    <row r="323" spans="1:38" x14ac:dyDescent="0.25">
      <c r="A323" s="3">
        <f t="shared" si="143"/>
        <v>1253</v>
      </c>
      <c r="B323" s="3">
        <f t="shared" si="117"/>
        <v>20.883333333333333</v>
      </c>
      <c r="C323" s="8">
        <f t="shared" si="144"/>
        <v>20</v>
      </c>
      <c r="D323" s="10">
        <f t="shared" si="133"/>
        <v>293.14999999999998</v>
      </c>
      <c r="E323" s="3">
        <f t="shared" si="118"/>
        <v>98.541876456343985</v>
      </c>
      <c r="F323" s="3">
        <f t="shared" si="134"/>
        <v>371.69187645634395</v>
      </c>
      <c r="G323" s="14">
        <f t="shared" si="119"/>
        <v>91.752544035916657</v>
      </c>
      <c r="H323" s="3">
        <f t="shared" si="135"/>
        <v>364.90254403591666</v>
      </c>
      <c r="I323" s="3">
        <f t="shared" si="120"/>
        <v>1.5984933026431216</v>
      </c>
      <c r="J323" s="3">
        <f t="shared" si="136"/>
        <v>11.6</v>
      </c>
      <c r="K323" s="3">
        <f t="shared" si="121"/>
        <v>84.179270427660825</v>
      </c>
      <c r="L323" s="3">
        <f t="shared" si="129"/>
        <v>-25.689991508522937</v>
      </c>
      <c r="M323" s="3">
        <f t="shared" si="130"/>
        <v>-22.711216823977217</v>
      </c>
      <c r="N323" s="20">
        <f t="shared" si="122"/>
        <v>2021579.6120912354</v>
      </c>
      <c r="O323" s="21">
        <f t="shared" si="137"/>
        <v>1415105.7284638647</v>
      </c>
      <c r="P323" s="22">
        <f t="shared" si="138"/>
        <v>10.841054415808893</v>
      </c>
      <c r="Q323" s="22">
        <f t="shared" si="123"/>
        <v>12.421170319676486</v>
      </c>
      <c r="R323" s="22">
        <f t="shared" si="124"/>
        <v>12.421170319676486</v>
      </c>
      <c r="S323" s="23">
        <f t="shared" si="139"/>
        <v>5.8040741311942856</v>
      </c>
      <c r="T323" s="24">
        <f t="shared" si="125"/>
        <v>-22.063763070417021</v>
      </c>
      <c r="U323" s="21">
        <f t="shared" si="126"/>
        <v>1846829.8273891243</v>
      </c>
      <c r="V323" s="21">
        <f t="shared" si="140"/>
        <v>1292780.8791723868</v>
      </c>
      <c r="W323" s="22">
        <f t="shared" si="141"/>
        <v>8.0905599164971918</v>
      </c>
      <c r="X323" s="23">
        <f t="shared" si="142"/>
        <v>3.7804979973450514</v>
      </c>
      <c r="Y323" s="24">
        <f t="shared" si="127"/>
        <v>-13.129000893158263</v>
      </c>
      <c r="Z323" s="14">
        <f t="shared" si="128"/>
        <v>0.58529813158538602</v>
      </c>
      <c r="AJ323">
        <f t="shared" si="132"/>
        <v>0</v>
      </c>
      <c r="AL323">
        <f t="shared" si="131"/>
        <v>84.179270427660825</v>
      </c>
    </row>
    <row r="324" spans="1:38" x14ac:dyDescent="0.25">
      <c r="A324" s="3">
        <f t="shared" si="143"/>
        <v>1258</v>
      </c>
      <c r="B324" s="3">
        <f t="shared" si="117"/>
        <v>20.966666666666665</v>
      </c>
      <c r="C324" s="8">
        <f t="shared" si="144"/>
        <v>20</v>
      </c>
      <c r="D324" s="10">
        <f t="shared" si="133"/>
        <v>293.14999999999998</v>
      </c>
      <c r="E324" s="3">
        <f t="shared" si="118"/>
        <v>98.549595216321634</v>
      </c>
      <c r="F324" s="3">
        <f t="shared" si="134"/>
        <v>371.6995952163216</v>
      </c>
      <c r="G324" s="14">
        <f t="shared" si="119"/>
        <v>91.759630179923846</v>
      </c>
      <c r="H324" s="3">
        <f t="shared" si="135"/>
        <v>364.90963017992385</v>
      </c>
      <c r="I324" s="3">
        <f t="shared" si="120"/>
        <v>1.5985304993474538</v>
      </c>
      <c r="J324" s="3">
        <f t="shared" si="136"/>
        <v>11.6</v>
      </c>
      <c r="K324" s="3">
        <f t="shared" si="121"/>
        <v>84.177311633984829</v>
      </c>
      <c r="L324" s="3">
        <f t="shared" si="129"/>
        <v>-25.693472385477449</v>
      </c>
      <c r="M324" s="3">
        <f t="shared" si="130"/>
        <v>-22.714240475220567</v>
      </c>
      <c r="N324" s="20">
        <f t="shared" si="122"/>
        <v>2021778.2842965031</v>
      </c>
      <c r="O324" s="21">
        <f t="shared" si="137"/>
        <v>1415244.799007552</v>
      </c>
      <c r="P324" s="22">
        <f t="shared" si="138"/>
        <v>10.841267489933026</v>
      </c>
      <c r="Q324" s="22">
        <f t="shared" si="123"/>
        <v>12.421577206193904</v>
      </c>
      <c r="R324" s="22">
        <f t="shared" si="124"/>
        <v>12.421577206193904</v>
      </c>
      <c r="S324" s="23">
        <f t="shared" si="139"/>
        <v>5.8042642581669703</v>
      </c>
      <c r="T324" s="24">
        <f t="shared" si="125"/>
        <v>-22.066654227566818</v>
      </c>
      <c r="U324" s="21">
        <f t="shared" si="126"/>
        <v>1847012.2167704275</v>
      </c>
      <c r="V324" s="21">
        <f t="shared" si="140"/>
        <v>1292908.5517392992</v>
      </c>
      <c r="W324" s="22">
        <f t="shared" si="141"/>
        <v>8.0907197118293741</v>
      </c>
      <c r="X324" s="23">
        <f t="shared" si="142"/>
        <v>3.7805726653457259</v>
      </c>
      <c r="Y324" s="24">
        <f t="shared" si="127"/>
        <v>-13.130556822543253</v>
      </c>
      <c r="Z324" s="14">
        <f t="shared" si="128"/>
        <v>0.57238772317674425</v>
      </c>
      <c r="AJ324">
        <f t="shared" si="132"/>
        <v>0</v>
      </c>
      <c r="AL324">
        <f t="shared" si="131"/>
        <v>84.177311633984829</v>
      </c>
    </row>
    <row r="325" spans="1:38" x14ac:dyDescent="0.25">
      <c r="A325" s="3">
        <f t="shared" si="143"/>
        <v>1263</v>
      </c>
      <c r="B325" s="3">
        <f t="shared" si="117"/>
        <v>21.05</v>
      </c>
      <c r="C325" s="8">
        <f t="shared" si="144"/>
        <v>20</v>
      </c>
      <c r="D325" s="10">
        <f t="shared" si="133"/>
        <v>293.14999999999998</v>
      </c>
      <c r="E325" s="3">
        <f t="shared" si="118"/>
        <v>98.557143717181162</v>
      </c>
      <c r="F325" s="3">
        <f t="shared" si="134"/>
        <v>371.70714371718111</v>
      </c>
      <c r="G325" s="14">
        <f t="shared" si="119"/>
        <v>91.766560010141959</v>
      </c>
      <c r="H325" s="3">
        <f t="shared" si="135"/>
        <v>364.91656001014195</v>
      </c>
      <c r="I325" s="3">
        <f t="shared" si="120"/>
        <v>1.598566875573096</v>
      </c>
      <c r="J325" s="3">
        <f t="shared" si="136"/>
        <v>11.6</v>
      </c>
      <c r="K325" s="3">
        <f t="shared" si="121"/>
        <v>84.175396135216062</v>
      </c>
      <c r="L325" s="3">
        <f t="shared" si="129"/>
        <v>-25.696876691566807</v>
      </c>
      <c r="M325" s="3">
        <f t="shared" si="130"/>
        <v>-22.717197597878609</v>
      </c>
      <c r="N325" s="20">
        <f t="shared" si="122"/>
        <v>2021972.5742234564</v>
      </c>
      <c r="O325" s="21">
        <f t="shared" si="137"/>
        <v>1415380.8019564194</v>
      </c>
      <c r="P325" s="22">
        <f t="shared" si="138"/>
        <v>10.841475847904119</v>
      </c>
      <c r="Q325" s="22">
        <f t="shared" si="123"/>
        <v>12.421975091897336</v>
      </c>
      <c r="R325" s="22">
        <f t="shared" si="124"/>
        <v>12.421975091897336</v>
      </c>
      <c r="S325" s="23">
        <f t="shared" si="139"/>
        <v>5.8044501793047552</v>
      </c>
      <c r="T325" s="24">
        <f t="shared" si="125"/>
        <v>-22.069481703647302</v>
      </c>
      <c r="U325" s="21">
        <f t="shared" si="126"/>
        <v>1847190.5828105104</v>
      </c>
      <c r="V325" s="21">
        <f t="shared" si="140"/>
        <v>1293033.4079673572</v>
      </c>
      <c r="W325" s="22">
        <f t="shared" si="141"/>
        <v>8.0908759700156612</v>
      </c>
      <c r="X325" s="23">
        <f t="shared" si="142"/>
        <v>3.7806456805345912</v>
      </c>
      <c r="Y325" s="24">
        <f t="shared" si="127"/>
        <v>-13.132078459283814</v>
      </c>
      <c r="Z325" s="14">
        <f t="shared" si="128"/>
        <v>0.55976168283952887</v>
      </c>
      <c r="AJ325">
        <f t="shared" si="132"/>
        <v>0</v>
      </c>
      <c r="AL325">
        <f t="shared" si="131"/>
        <v>84.175396135216062</v>
      </c>
    </row>
    <row r="326" spans="1:38" x14ac:dyDescent="0.25">
      <c r="A326" s="3">
        <f t="shared" si="143"/>
        <v>1268</v>
      </c>
      <c r="B326" s="3">
        <f t="shared" si="117"/>
        <v>21.133333333333333</v>
      </c>
      <c r="C326" s="8">
        <f t="shared" si="144"/>
        <v>20</v>
      </c>
      <c r="D326" s="10">
        <f t="shared" si="133"/>
        <v>293.14999999999998</v>
      </c>
      <c r="E326" s="3">
        <f t="shared" si="118"/>
        <v>98.564525709094966</v>
      </c>
      <c r="F326" s="3">
        <f t="shared" si="134"/>
        <v>371.71452570909491</v>
      </c>
      <c r="G326" s="14">
        <f t="shared" si="119"/>
        <v>91.773336969965712</v>
      </c>
      <c r="H326" s="3">
        <f t="shared" si="135"/>
        <v>364.9233369699657</v>
      </c>
      <c r="I326" s="3">
        <f t="shared" si="120"/>
        <v>1.5986024493921285</v>
      </c>
      <c r="J326" s="3">
        <f t="shared" si="136"/>
        <v>11.6</v>
      </c>
      <c r="K326" s="3">
        <f t="shared" si="121"/>
        <v>84.17352297387427</v>
      </c>
      <c r="L326" s="3">
        <f t="shared" si="129"/>
        <v>-25.700206104211716</v>
      </c>
      <c r="M326" s="3">
        <f t="shared" si="130"/>
        <v>-22.72008965005918</v>
      </c>
      <c r="N326" s="20">
        <f t="shared" si="122"/>
        <v>2022162.5783973171</v>
      </c>
      <c r="O326" s="21">
        <f t="shared" si="137"/>
        <v>1415513.8048781219</v>
      </c>
      <c r="P326" s="22">
        <f t="shared" si="138"/>
        <v>10.841679594311389</v>
      </c>
      <c r="Q326" s="22">
        <f t="shared" si="123"/>
        <v>12.422364176170621</v>
      </c>
      <c r="R326" s="22">
        <f t="shared" si="124"/>
        <v>12.422364176170621</v>
      </c>
      <c r="S326" s="23">
        <f t="shared" si="139"/>
        <v>5.8046319877742718</v>
      </c>
      <c r="T326" s="24">
        <f t="shared" si="125"/>
        <v>-22.072246897309817</v>
      </c>
      <c r="U326" s="21">
        <f t="shared" si="126"/>
        <v>1847365.014138482</v>
      </c>
      <c r="V326" s="21">
        <f t="shared" si="140"/>
        <v>1293155.5098969373</v>
      </c>
      <c r="W326" s="22">
        <f t="shared" si="141"/>
        <v>8.0910287695099825</v>
      </c>
      <c r="X326" s="23">
        <f t="shared" si="142"/>
        <v>3.7807170795710281</v>
      </c>
      <c r="Y326" s="24">
        <f t="shared" si="127"/>
        <v>-13.133566557503553</v>
      </c>
      <c r="Z326" s="14">
        <f t="shared" si="128"/>
        <v>0.54741376479000436</v>
      </c>
      <c r="AJ326">
        <f t="shared" si="132"/>
        <v>0</v>
      </c>
      <c r="AL326">
        <f t="shared" si="131"/>
        <v>84.17352297387427</v>
      </c>
    </row>
    <row r="327" spans="1:38" x14ac:dyDescent="0.25">
      <c r="A327" s="3">
        <f t="shared" si="143"/>
        <v>1273</v>
      </c>
      <c r="B327" s="3">
        <f t="shared" si="117"/>
        <v>21.216666666666665</v>
      </c>
      <c r="C327" s="8">
        <f t="shared" si="144"/>
        <v>20</v>
      </c>
      <c r="D327" s="10">
        <f t="shared" si="133"/>
        <v>293.14999999999998</v>
      </c>
      <c r="E327" s="3">
        <f t="shared" si="118"/>
        <v>98.571744859867636</v>
      </c>
      <c r="F327" s="3">
        <f t="shared" si="134"/>
        <v>371.72174485986761</v>
      </c>
      <c r="G327" s="14">
        <f t="shared" si="119"/>
        <v>91.779964427143085</v>
      </c>
      <c r="H327" s="3">
        <f t="shared" si="135"/>
        <v>364.92996442714309</v>
      </c>
      <c r="I327" s="3">
        <f t="shared" si="120"/>
        <v>1.5986372384797021</v>
      </c>
      <c r="J327" s="3">
        <f t="shared" si="136"/>
        <v>11.6</v>
      </c>
      <c r="K327" s="3">
        <f t="shared" si="121"/>
        <v>84.171691213677747</v>
      </c>
      <c r="L327" s="3">
        <f t="shared" si="129"/>
        <v>-25.703462264389497</v>
      </c>
      <c r="M327" s="3">
        <f t="shared" si="130"/>
        <v>-22.722918058161611</v>
      </c>
      <c r="N327" s="20">
        <f t="shared" si="122"/>
        <v>2022348.3912232528</v>
      </c>
      <c r="O327" s="21">
        <f t="shared" si="137"/>
        <v>1415643.8738562767</v>
      </c>
      <c r="P327" s="22">
        <f t="shared" si="138"/>
        <v>10.841878831415727</v>
      </c>
      <c r="Q327" s="22">
        <f t="shared" si="123"/>
        <v>12.422744653968804</v>
      </c>
      <c r="R327" s="22">
        <f t="shared" si="124"/>
        <v>12.422744653968804</v>
      </c>
      <c r="S327" s="23">
        <f t="shared" si="139"/>
        <v>5.8048097746726963</v>
      </c>
      <c r="T327" s="24">
        <f t="shared" si="125"/>
        <v>-22.074951176661404</v>
      </c>
      <c r="U327" s="21">
        <f t="shared" si="126"/>
        <v>1847535.5974363897</v>
      </c>
      <c r="V327" s="21">
        <f t="shared" si="140"/>
        <v>1293274.9182054726</v>
      </c>
      <c r="W327" s="22">
        <f t="shared" si="141"/>
        <v>8.0911781870192581</v>
      </c>
      <c r="X327" s="23">
        <f t="shared" si="142"/>
        <v>3.7807868982980897</v>
      </c>
      <c r="Y327" s="24">
        <f t="shared" si="127"/>
        <v>-13.135021854815962</v>
      </c>
      <c r="Z327" s="14">
        <f t="shared" si="128"/>
        <v>0.53533785964926928</v>
      </c>
      <c r="AJ327">
        <f t="shared" si="132"/>
        <v>0</v>
      </c>
      <c r="AL327">
        <f t="shared" si="131"/>
        <v>84.171691213677747</v>
      </c>
    </row>
    <row r="328" spans="1:38" x14ac:dyDescent="0.25">
      <c r="A328" s="3">
        <f t="shared" si="143"/>
        <v>1278</v>
      </c>
      <c r="B328" s="3">
        <f t="shared" si="117"/>
        <v>21.3</v>
      </c>
      <c r="C328" s="8">
        <f t="shared" si="144"/>
        <v>20</v>
      </c>
      <c r="D328" s="10">
        <f t="shared" si="133"/>
        <v>293.14999999999998</v>
      </c>
      <c r="E328" s="3">
        <f t="shared" si="118"/>
        <v>98.578804756734883</v>
      </c>
      <c r="F328" s="3">
        <f t="shared" si="134"/>
        <v>371.72880475673486</v>
      </c>
      <c r="G328" s="14">
        <f t="shared" si="119"/>
        <v>91.786445675428155</v>
      </c>
      <c r="H328" s="3">
        <f t="shared" si="135"/>
        <v>364.9364456754281</v>
      </c>
      <c r="I328" s="3">
        <f t="shared" si="120"/>
        <v>1.5986712601227053</v>
      </c>
      <c r="J328" s="3">
        <f t="shared" si="136"/>
        <v>11.6</v>
      </c>
      <c r="K328" s="3">
        <f t="shared" si="121"/>
        <v>84.16989993907309</v>
      </c>
      <c r="L328" s="3">
        <f t="shared" si="129"/>
        <v>-25.706646777412654</v>
      </c>
      <c r="M328" s="3">
        <f t="shared" si="130"/>
        <v>-22.725684217555536</v>
      </c>
      <c r="N328" s="20">
        <f t="shared" si="122"/>
        <v>2022530.1050326782</v>
      </c>
      <c r="O328" s="21">
        <f t="shared" si="137"/>
        <v>1415771.0735228746</v>
      </c>
      <c r="P328" s="22">
        <f t="shared" si="138"/>
        <v>10.84207365920186</v>
      </c>
      <c r="Q328" s="22">
        <f t="shared" si="123"/>
        <v>12.423116715917013</v>
      </c>
      <c r="R328" s="22">
        <f t="shared" si="124"/>
        <v>12.423116715917013</v>
      </c>
      <c r="S328" s="23">
        <f t="shared" si="139"/>
        <v>5.8049836290739494</v>
      </c>
      <c r="T328" s="24">
        <f t="shared" si="125"/>
        <v>-22.077595879924136</v>
      </c>
      <c r="U328" s="21">
        <f t="shared" si="126"/>
        <v>1847702.4174817612</v>
      </c>
      <c r="V328" s="21">
        <f t="shared" si="140"/>
        <v>1293391.6922372328</v>
      </c>
      <c r="W328" s="22">
        <f t="shared" si="141"/>
        <v>8.0913242975425614</v>
      </c>
      <c r="X328" s="23">
        <f t="shared" si="142"/>
        <v>3.780855171760797</v>
      </c>
      <c r="Y328" s="24">
        <f t="shared" si="127"/>
        <v>-13.136445072682575</v>
      </c>
      <c r="Z328" s="14">
        <f t="shared" si="128"/>
        <v>0.52352799149818274</v>
      </c>
      <c r="AJ328">
        <f t="shared" si="132"/>
        <v>0</v>
      </c>
      <c r="AL328">
        <f t="shared" si="131"/>
        <v>84.16989993907309</v>
      </c>
    </row>
    <row r="329" spans="1:38" x14ac:dyDescent="0.25">
      <c r="A329" s="3">
        <f t="shared" si="143"/>
        <v>1283</v>
      </c>
      <c r="B329" s="3">
        <f t="shared" si="117"/>
        <v>21.383333333333333</v>
      </c>
      <c r="C329" s="8">
        <f t="shared" si="144"/>
        <v>20</v>
      </c>
      <c r="D329" s="10">
        <f t="shared" si="133"/>
        <v>293.14999999999998</v>
      </c>
      <c r="E329" s="3">
        <f t="shared" si="118"/>
        <v>98.585708908123522</v>
      </c>
      <c r="F329" s="3">
        <f t="shared" si="134"/>
        <v>371.73570890812351</v>
      </c>
      <c r="G329" s="14">
        <f t="shared" si="119"/>
        <v>91.792783936198248</v>
      </c>
      <c r="H329" s="3">
        <f t="shared" si="135"/>
        <v>364.94278393619823</v>
      </c>
      <c r="I329" s="3">
        <f t="shared" si="120"/>
        <v>1.5987045312282473</v>
      </c>
      <c r="J329" s="3">
        <f t="shared" si="136"/>
        <v>11.6</v>
      </c>
      <c r="K329" s="3">
        <f t="shared" si="121"/>
        <v>84.168148254775204</v>
      </c>
      <c r="L329" s="3">
        <f t="shared" si="129"/>
        <v>-25.709761213691369</v>
      </c>
      <c r="M329" s="3">
        <f t="shared" si="130"/>
        <v>-22.728389493245526</v>
      </c>
      <c r="N329" s="20">
        <f t="shared" si="122"/>
        <v>2022707.8101285556</v>
      </c>
      <c r="O329" s="21">
        <f t="shared" si="137"/>
        <v>1415895.4670899888</v>
      </c>
      <c r="P329" s="22">
        <f t="shared" si="138"/>
        <v>10.84226417542944</v>
      </c>
      <c r="Q329" s="22">
        <f t="shared" si="123"/>
        <v>12.423480548407145</v>
      </c>
      <c r="R329" s="22">
        <f t="shared" si="124"/>
        <v>12.423480548407145</v>
      </c>
      <c r="S329" s="23">
        <f t="shared" si="139"/>
        <v>5.8051536380738842</v>
      </c>
      <c r="T329" s="24">
        <f t="shared" si="125"/>
        <v>-22.080182316080649</v>
      </c>
      <c r="U329" s="21">
        <f t="shared" si="126"/>
        <v>1847865.5571892273</v>
      </c>
      <c r="V329" s="21">
        <f t="shared" si="140"/>
        <v>1293505.8900324591</v>
      </c>
      <c r="W329" s="22">
        <f t="shared" si="141"/>
        <v>8.0914671744094715</v>
      </c>
      <c r="X329" s="23">
        <f t="shared" si="142"/>
        <v>3.7809219342240623</v>
      </c>
      <c r="Y329" s="24">
        <f t="shared" si="127"/>
        <v>-13.137836916763634</v>
      </c>
      <c r="Z329" s="14">
        <f t="shared" si="128"/>
        <v>0.51197831499402646</v>
      </c>
      <c r="AJ329">
        <f t="shared" si="132"/>
        <v>0</v>
      </c>
      <c r="AL329">
        <f t="shared" si="131"/>
        <v>84.168148254775204</v>
      </c>
    </row>
    <row r="330" spans="1:38" x14ac:dyDescent="0.25">
      <c r="A330" s="3">
        <f t="shared" si="143"/>
        <v>1288</v>
      </c>
      <c r="B330" s="3">
        <f t="shared" si="117"/>
        <v>21.466666666666665</v>
      </c>
      <c r="C330" s="8">
        <f t="shared" si="144"/>
        <v>20</v>
      </c>
      <c r="D330" s="10">
        <f t="shared" si="133"/>
        <v>293.14999999999998</v>
      </c>
      <c r="E330" s="3">
        <f t="shared" si="118"/>
        <v>98.592460745373529</v>
      </c>
      <c r="F330" s="3">
        <f t="shared" si="134"/>
        <v>371.74246074537348</v>
      </c>
      <c r="G330" s="14">
        <f t="shared" si="119"/>
        <v>91.798982360036035</v>
      </c>
      <c r="H330" s="3">
        <f t="shared" si="135"/>
        <v>364.94898236003598</v>
      </c>
      <c r="I330" s="3">
        <f t="shared" si="120"/>
        <v>1.5987370683319551</v>
      </c>
      <c r="J330" s="3">
        <f t="shared" si="136"/>
        <v>11.6</v>
      </c>
      <c r="K330" s="3">
        <f t="shared" si="121"/>
        <v>84.166435285317675</v>
      </c>
      <c r="L330" s="3">
        <f t="shared" si="129"/>
        <v>-25.712807109480078</v>
      </c>
      <c r="M330" s="3">
        <f t="shared" si="130"/>
        <v>-22.731035220521683</v>
      </c>
      <c r="N330" s="20">
        <f t="shared" si="122"/>
        <v>2022881.5948297188</v>
      </c>
      <c r="O330" s="21">
        <f t="shared" si="137"/>
        <v>1416017.1163808031</v>
      </c>
      <c r="P330" s="22">
        <f t="shared" si="138"/>
        <v>10.842450475682899</v>
      </c>
      <c r="Q330" s="22">
        <f t="shared" si="123"/>
        <v>12.423836333692396</v>
      </c>
      <c r="R330" s="22">
        <f t="shared" si="124"/>
        <v>12.423836333692396</v>
      </c>
      <c r="S330" s="23">
        <f t="shared" si="139"/>
        <v>5.8053198868344467</v>
      </c>
      <c r="T330" s="24">
        <f t="shared" si="125"/>
        <v>-22.082711765506033</v>
      </c>
      <c r="U330" s="21">
        <f t="shared" si="126"/>
        <v>1848025.0976512448</v>
      </c>
      <c r="V330" s="21">
        <f t="shared" si="140"/>
        <v>1293617.5683558714</v>
      </c>
      <c r="W330" s="22">
        <f t="shared" si="141"/>
        <v>8.0916068893174948</v>
      </c>
      <c r="X330" s="23">
        <f t="shared" si="142"/>
        <v>3.780987219190175</v>
      </c>
      <c r="Y330" s="24">
        <f t="shared" si="127"/>
        <v>-13.139198077261202</v>
      </c>
      <c r="Z330" s="14">
        <f t="shared" si="128"/>
        <v>0.50068311254867481</v>
      </c>
      <c r="AJ330">
        <f t="shared" si="132"/>
        <v>0</v>
      </c>
      <c r="AL330">
        <f t="shared" si="131"/>
        <v>84.166435285317675</v>
      </c>
    </row>
    <row r="331" spans="1:38" x14ac:dyDescent="0.25">
      <c r="A331" s="3">
        <f t="shared" si="143"/>
        <v>1293</v>
      </c>
      <c r="B331" s="3">
        <f t="shared" si="117"/>
        <v>21.55</v>
      </c>
      <c r="C331" s="8">
        <f t="shared" si="144"/>
        <v>20</v>
      </c>
      <c r="D331" s="10">
        <f t="shared" si="133"/>
        <v>293.14999999999998</v>
      </c>
      <c r="E331" s="3">
        <f t="shared" si="118"/>
        <v>98.599063624422811</v>
      </c>
      <c r="F331" s="3">
        <f t="shared" si="134"/>
        <v>371.74906362442277</v>
      </c>
      <c r="G331" s="14">
        <f t="shared" si="119"/>
        <v>91.805044028277479</v>
      </c>
      <c r="H331" s="3">
        <f t="shared" si="135"/>
        <v>364.95504402827748</v>
      </c>
      <c r="I331" s="3">
        <f t="shared" si="120"/>
        <v>1.5987688876060935</v>
      </c>
      <c r="J331" s="3">
        <f t="shared" si="136"/>
        <v>11.6</v>
      </c>
      <c r="K331" s="3">
        <f t="shared" si="121"/>
        <v>84.164760174613207</v>
      </c>
      <c r="L331" s="3">
        <f t="shared" si="129"/>
        <v>-25.715785967608891</v>
      </c>
      <c r="M331" s="3">
        <f t="shared" si="130"/>
        <v>-22.733622705597277</v>
      </c>
      <c r="N331" s="20">
        <f t="shared" si="122"/>
        <v>2023051.5455142376</v>
      </c>
      <c r="O331" s="21">
        <f t="shared" si="137"/>
        <v>1416136.0818599663</v>
      </c>
      <c r="P331" s="22">
        <f t="shared" si="138"/>
        <v>10.842632653420191</v>
      </c>
      <c r="Q331" s="22">
        <f t="shared" si="123"/>
        <v>12.424184249979602</v>
      </c>
      <c r="R331" s="22">
        <f t="shared" si="124"/>
        <v>12.424184249979602</v>
      </c>
      <c r="S331" s="23">
        <f t="shared" si="139"/>
        <v>5.805482458626833</v>
      </c>
      <c r="T331" s="24">
        <f t="shared" si="125"/>
        <v>-22.085185480586318</v>
      </c>
      <c r="U331" s="21">
        <f t="shared" si="126"/>
        <v>1848181.1181779378</v>
      </c>
      <c r="V331" s="21">
        <f t="shared" si="140"/>
        <v>1293726.7827245563</v>
      </c>
      <c r="W331" s="22">
        <f t="shared" si="141"/>
        <v>8.0917435123686641</v>
      </c>
      <c r="X331" s="23">
        <f t="shared" si="142"/>
        <v>3.781051059415903</v>
      </c>
      <c r="Y331" s="24">
        <f t="shared" si="127"/>
        <v>-13.140529229254968</v>
      </c>
      <c r="Z331" s="14">
        <f t="shared" si="128"/>
        <v>0.48963679156574891</v>
      </c>
      <c r="AJ331">
        <f t="shared" si="132"/>
        <v>0</v>
      </c>
      <c r="AL331">
        <f t="shared" si="131"/>
        <v>84.164760174613207</v>
      </c>
    </row>
    <row r="332" spans="1:38" x14ac:dyDescent="0.25">
      <c r="A332" s="3">
        <f t="shared" si="143"/>
        <v>1298</v>
      </c>
      <c r="B332" s="3">
        <f t="shared" ref="B332:B395" si="145">A332/60</f>
        <v>21.633333333333333</v>
      </c>
      <c r="C332" s="8">
        <f t="shared" si="144"/>
        <v>20</v>
      </c>
      <c r="D332" s="10">
        <f t="shared" si="133"/>
        <v>293.14999999999998</v>
      </c>
      <c r="E332" s="3">
        <f t="shared" ref="E332:E395" si="146">E331+Z331/$B$31*(A332-A331)</f>
        <v>98.605520827455535</v>
      </c>
      <c r="F332" s="3">
        <f t="shared" si="134"/>
        <v>371.75552082745548</v>
      </c>
      <c r="G332" s="14">
        <f t="shared" ref="G332:G395" si="147">(E331*$D$45+C332*X331)/($D$45+X331)</f>
        <v>91.810971954526238</v>
      </c>
      <c r="H332" s="3">
        <f t="shared" si="135"/>
        <v>364.9609719545262</v>
      </c>
      <c r="I332" s="3">
        <f t="shared" ref="I332:I395" si="148">$B$10*(1+0.00395*(E332-20))</f>
        <v>1.5988000048675082</v>
      </c>
      <c r="J332" s="3">
        <f t="shared" si="136"/>
        <v>11.6</v>
      </c>
      <c r="K332" s="3">
        <f t="shared" ref="K332:K395" si="149">J332*J332/I332</f>
        <v>84.16312208552371</v>
      </c>
      <c r="L332" s="3">
        <f t="shared" si="129"/>
        <v>-25.718699258199464</v>
      </c>
      <c r="M332" s="3">
        <f t="shared" si="130"/>
        <v>-22.736153226232499</v>
      </c>
      <c r="N332" s="20">
        <f t="shared" ref="N332:N395" si="150">$B$34*$B$30^3*$B$35*(E332-C332)/($B$24^2)</f>
        <v>2023217.7466618426</v>
      </c>
      <c r="O332" s="21">
        <f t="shared" si="137"/>
        <v>1416252.4226632898</v>
      </c>
      <c r="P332" s="22">
        <f t="shared" si="138"/>
        <v>10.842810800020427</v>
      </c>
      <c r="Q332" s="22">
        <f t="shared" ref="Q332:Q395" si="151">0.15*(O332*$B$39)^(1/3)</f>
        <v>12.424524471519478</v>
      </c>
      <c r="R332" s="22">
        <f t="shared" ref="R332:R395" si="152">IF($B$39&lt;70000,Q332,P332)</f>
        <v>12.424524471519478</v>
      </c>
      <c r="S332" s="23">
        <f t="shared" si="139"/>
        <v>5.8056414348736469</v>
      </c>
      <c r="T332" s="24">
        <f t="shared" ref="T332:T395" si="153">S332*$B$6*$B$5*(-E332+C332)</f>
        <v>-22.087604686323846</v>
      </c>
      <c r="U332" s="21">
        <f t="shared" ref="U332:U395" si="154">$B$34*$B$30^3*$B$35*(G332-C332)/($B$24^2)</f>
        <v>1848333.6963360764</v>
      </c>
      <c r="V332" s="21">
        <f t="shared" si="140"/>
        <v>1293833.5874352534</v>
      </c>
      <c r="W332" s="22">
        <f t="shared" si="141"/>
        <v>8.091877112105287</v>
      </c>
      <c r="X332" s="23">
        <f t="shared" si="142"/>
        <v>3.7811134869291982</v>
      </c>
      <c r="Y332" s="24">
        <f t="shared" ref="Y332:Y395" si="155">X332*$B$6*$B$5*(-G332+C332)</f>
        <v>-13.141831033030872</v>
      </c>
      <c r="Z332" s="14">
        <f t="shared" ref="Z332:Z395" si="156">K332+L332+M332+T332+Y332</f>
        <v>0.47883388173702457</v>
      </c>
      <c r="AJ332">
        <f t="shared" si="132"/>
        <v>0</v>
      </c>
      <c r="AL332">
        <f t="shared" si="131"/>
        <v>84.16312208552371</v>
      </c>
    </row>
    <row r="333" spans="1:38" x14ac:dyDescent="0.25">
      <c r="A333" s="3">
        <f t="shared" si="143"/>
        <v>1303</v>
      </c>
      <c r="B333" s="3">
        <f t="shared" si="145"/>
        <v>21.716666666666665</v>
      </c>
      <c r="C333" s="8">
        <f t="shared" si="144"/>
        <v>20</v>
      </c>
      <c r="D333" s="10">
        <f t="shared" si="133"/>
        <v>293.14999999999998</v>
      </c>
      <c r="E333" s="3">
        <f t="shared" si="146"/>
        <v>98.611835564514891</v>
      </c>
      <c r="F333" s="3">
        <f t="shared" si="134"/>
        <v>371.76183556451485</v>
      </c>
      <c r="G333" s="14">
        <f t="shared" si="147"/>
        <v>91.816769086135324</v>
      </c>
      <c r="H333" s="3">
        <f t="shared" si="135"/>
        <v>364.96676908613529</v>
      </c>
      <c r="I333" s="3">
        <f t="shared" si="148"/>
        <v>1.5988304355853973</v>
      </c>
      <c r="J333" s="3">
        <f t="shared" si="136"/>
        <v>11.6</v>
      </c>
      <c r="K333" s="3">
        <f t="shared" si="149"/>
        <v>84.161520199440091</v>
      </c>
      <c r="L333" s="3">
        <f t="shared" si="129"/>
        <v>-25.721548419366453</v>
      </c>
      <c r="M333" s="3">
        <f t="shared" si="130"/>
        <v>-22.738628032345773</v>
      </c>
      <c r="N333" s="20">
        <f t="shared" si="150"/>
        <v>2023380.2808954371</v>
      </c>
      <c r="O333" s="21">
        <f t="shared" si="137"/>
        <v>1416366.1966268059</v>
      </c>
      <c r="P333" s="22">
        <f t="shared" si="138"/>
        <v>10.842985004830437</v>
      </c>
      <c r="Q333" s="22">
        <f t="shared" si="151"/>
        <v>12.424857168694956</v>
      </c>
      <c r="R333" s="22">
        <f t="shared" si="152"/>
        <v>12.424857168694956</v>
      </c>
      <c r="S333" s="23">
        <f t="shared" si="139"/>
        <v>5.8057968951901895</v>
      </c>
      <c r="T333" s="24">
        <f t="shared" si="153"/>
        <v>-22.089970580930054</v>
      </c>
      <c r="U333" s="21">
        <f t="shared" si="154"/>
        <v>1848482.9079872146</v>
      </c>
      <c r="V333" s="21">
        <f t="shared" si="140"/>
        <v>1293938.0355910501</v>
      </c>
      <c r="W333" s="22">
        <f t="shared" si="141"/>
        <v>8.092007755544909</v>
      </c>
      <c r="X333" s="23">
        <f t="shared" si="142"/>
        <v>3.7811745330455304</v>
      </c>
      <c r="Y333" s="24">
        <f t="shared" si="155"/>
        <v>-13.143104134402749</v>
      </c>
      <c r="Z333" s="14">
        <f t="shared" si="156"/>
        <v>0.46826903239505846</v>
      </c>
      <c r="AJ333">
        <f t="shared" si="132"/>
        <v>0</v>
      </c>
      <c r="AL333">
        <f t="shared" si="131"/>
        <v>84.161520199440091</v>
      </c>
    </row>
    <row r="334" spans="1:38" x14ac:dyDescent="0.25">
      <c r="A334" s="3">
        <f t="shared" si="143"/>
        <v>1308</v>
      </c>
      <c r="B334" s="3">
        <f t="shared" si="145"/>
        <v>21.8</v>
      </c>
      <c r="C334" s="8">
        <f t="shared" si="144"/>
        <v>20</v>
      </c>
      <c r="D334" s="10">
        <f t="shared" si="133"/>
        <v>293.14999999999998</v>
      </c>
      <c r="E334" s="3">
        <f t="shared" si="146"/>
        <v>98.61801097508085</v>
      </c>
      <c r="F334" s="3">
        <f t="shared" si="134"/>
        <v>371.76801097508081</v>
      </c>
      <c r="G334" s="14">
        <f t="shared" si="147"/>
        <v>91.822438305656661</v>
      </c>
      <c r="H334" s="3">
        <f t="shared" si="135"/>
        <v>364.97243830565662</v>
      </c>
      <c r="I334" s="3">
        <f t="shared" si="148"/>
        <v>1.5988601948889147</v>
      </c>
      <c r="J334" s="3">
        <f t="shared" si="136"/>
        <v>11.6</v>
      </c>
      <c r="K334" s="3">
        <f t="shared" si="149"/>
        <v>84.159953715871282</v>
      </c>
      <c r="L334" s="3">
        <f t="shared" si="129"/>
        <v>-25.724334857904136</v>
      </c>
      <c r="M334" s="3">
        <f t="shared" si="130"/>
        <v>-22.741048346611976</v>
      </c>
      <c r="N334" s="20">
        <f t="shared" si="150"/>
        <v>2023539.2290217069</v>
      </c>
      <c r="O334" s="21">
        <f t="shared" si="137"/>
        <v>1416477.4603151947</v>
      </c>
      <c r="P334" s="22">
        <f t="shared" si="138"/>
        <v>10.843155355210252</v>
      </c>
      <c r="Q334" s="22">
        <f t="shared" si="151"/>
        <v>12.42518250810736</v>
      </c>
      <c r="R334" s="22">
        <f t="shared" si="152"/>
        <v>12.42518250810736</v>
      </c>
      <c r="S334" s="23">
        <f t="shared" si="139"/>
        <v>5.8059489174247121</v>
      </c>
      <c r="T334" s="24">
        <f t="shared" si="153"/>
        <v>-22.092284336405374</v>
      </c>
      <c r="U334" s="21">
        <f t="shared" si="154"/>
        <v>1848628.8273249986</v>
      </c>
      <c r="V334" s="21">
        <f t="shared" si="140"/>
        <v>1294040.179127499</v>
      </c>
      <c r="W334" s="22">
        <f t="shared" si="141"/>
        <v>8.092135508214449</v>
      </c>
      <c r="X334" s="23">
        <f t="shared" si="142"/>
        <v>3.7812342283838425</v>
      </c>
      <c r="Y334" s="24">
        <f t="shared" si="155"/>
        <v>-13.144349165027053</v>
      </c>
      <c r="Z334" s="14">
        <f t="shared" si="156"/>
        <v>0.45793700992273934</v>
      </c>
      <c r="AJ334">
        <f t="shared" si="132"/>
        <v>0</v>
      </c>
      <c r="AL334">
        <f t="shared" si="131"/>
        <v>84.159953715871282</v>
      </c>
    </row>
    <row r="335" spans="1:38" x14ac:dyDescent="0.25">
      <c r="A335" s="3">
        <f t="shared" si="143"/>
        <v>1313</v>
      </c>
      <c r="B335" s="3">
        <f t="shared" si="145"/>
        <v>21.883333333333333</v>
      </c>
      <c r="C335" s="8">
        <f t="shared" si="144"/>
        <v>20</v>
      </c>
      <c r="D335" s="10">
        <f t="shared" si="133"/>
        <v>293.14999999999998</v>
      </c>
      <c r="E335" s="3">
        <f t="shared" si="146"/>
        <v>98.624050129613778</v>
      </c>
      <c r="F335" s="3">
        <f t="shared" si="134"/>
        <v>371.77405012961378</v>
      </c>
      <c r="G335" s="14">
        <f t="shared" si="147"/>
        <v>91.827982432259134</v>
      </c>
      <c r="H335" s="3">
        <f t="shared" si="135"/>
        <v>364.97798243225913</v>
      </c>
      <c r="I335" s="3">
        <f t="shared" si="148"/>
        <v>1.5988892975746087</v>
      </c>
      <c r="J335" s="3">
        <f t="shared" si="136"/>
        <v>11.6</v>
      </c>
      <c r="K335" s="3">
        <f t="shared" si="149"/>
        <v>84.158421852042608</v>
      </c>
      <c r="L335" s="3">
        <f t="shared" si="129"/>
        <v>-25.727059949958782</v>
      </c>
      <c r="M335" s="3">
        <f t="shared" si="130"/>
        <v>-22.743415365048321</v>
      </c>
      <c r="N335" s="20">
        <f t="shared" si="150"/>
        <v>2023694.6700708498</v>
      </c>
      <c r="O335" s="21">
        <f t="shared" si="137"/>
        <v>1416586.2690495949</v>
      </c>
      <c r="P335" s="22">
        <f t="shared" si="138"/>
        <v>10.843321936577579</v>
      </c>
      <c r="Q335" s="22">
        <f t="shared" si="151"/>
        <v>12.425500652660768</v>
      </c>
      <c r="R335" s="22">
        <f t="shared" si="152"/>
        <v>12.425500652660768</v>
      </c>
      <c r="S335" s="23">
        <f t="shared" si="139"/>
        <v>5.8060975776978498</v>
      </c>
      <c r="T335" s="24">
        <f t="shared" si="153"/>
        <v>-22.094547099107093</v>
      </c>
      <c r="U335" s="21">
        <f t="shared" si="154"/>
        <v>1848771.5269116659</v>
      </c>
      <c r="V335" s="21">
        <f t="shared" si="140"/>
        <v>1294140.0688381661</v>
      </c>
      <c r="W335" s="22">
        <f t="shared" si="141"/>
        <v>8.0922604341835758</v>
      </c>
      <c r="X335" s="23">
        <f t="shared" si="142"/>
        <v>3.7812926028821434</v>
      </c>
      <c r="Y335" s="24">
        <f t="shared" si="155"/>
        <v>-13.145566742710821</v>
      </c>
      <c r="Z335" s="14">
        <f t="shared" si="156"/>
        <v>0.44783269521758662</v>
      </c>
      <c r="AJ335">
        <f t="shared" si="132"/>
        <v>0</v>
      </c>
      <c r="AL335">
        <f t="shared" si="131"/>
        <v>84.158421852042608</v>
      </c>
    </row>
    <row r="336" spans="1:38" x14ac:dyDescent="0.25">
      <c r="A336" s="3">
        <f t="shared" si="143"/>
        <v>1318</v>
      </c>
      <c r="B336" s="3">
        <f t="shared" si="145"/>
        <v>21.966666666666665</v>
      </c>
      <c r="C336" s="8">
        <f t="shared" si="144"/>
        <v>20</v>
      </c>
      <c r="D336" s="10">
        <f t="shared" si="133"/>
        <v>293.14999999999998</v>
      </c>
      <c r="E336" s="3">
        <f t="shared" si="146"/>
        <v>98.629956031064665</v>
      </c>
      <c r="F336" s="3">
        <f t="shared" si="134"/>
        <v>371.77995603106467</v>
      </c>
      <c r="G336" s="14">
        <f t="shared" si="147"/>
        <v>91.833404223115991</v>
      </c>
      <c r="H336" s="3">
        <f t="shared" si="135"/>
        <v>364.98340422311594</v>
      </c>
      <c r="I336" s="3">
        <f t="shared" si="148"/>
        <v>1.5989177581137006</v>
      </c>
      <c r="J336" s="3">
        <f t="shared" si="136"/>
        <v>11.6</v>
      </c>
      <c r="K336" s="3">
        <f t="shared" si="149"/>
        <v>84.156923842502792</v>
      </c>
      <c r="L336" s="3">
        <f t="shared" si="129"/>
        <v>-25.729725041687061</v>
      </c>
      <c r="M336" s="3">
        <f t="shared" si="130"/>
        <v>-22.74573025758778</v>
      </c>
      <c r="N336" s="20">
        <f t="shared" si="150"/>
        <v>2023846.681335449</v>
      </c>
      <c r="O336" s="21">
        <f t="shared" si="137"/>
        <v>1416692.6769348143</v>
      </c>
      <c r="P336" s="22">
        <f t="shared" si="138"/>
        <v>10.843484832451262</v>
      </c>
      <c r="Q336" s="22">
        <f t="shared" si="151"/>
        <v>12.425811761644438</v>
      </c>
      <c r="R336" s="22">
        <f t="shared" si="152"/>
        <v>12.425811761644438</v>
      </c>
      <c r="S336" s="23">
        <f t="shared" si="139"/>
        <v>5.8062429504411286</v>
      </c>
      <c r="T336" s="24">
        <f t="shared" si="153"/>
        <v>-22.09675999030507</v>
      </c>
      <c r="U336" s="21">
        <f t="shared" si="154"/>
        <v>1848911.0777137575</v>
      </c>
      <c r="V336" s="21">
        <f t="shared" si="140"/>
        <v>1294237.7543996302</v>
      </c>
      <c r="W336" s="22">
        <f t="shared" si="141"/>
        <v>8.0923825960973463</v>
      </c>
      <c r="X336" s="23">
        <f t="shared" si="142"/>
        <v>3.78134968581276</v>
      </c>
      <c r="Y336" s="24">
        <f t="shared" si="155"/>
        <v>-13.146757471713128</v>
      </c>
      <c r="Z336" s="14">
        <f t="shared" si="156"/>
        <v>0.43795108120975179</v>
      </c>
      <c r="AJ336">
        <f t="shared" si="132"/>
        <v>0</v>
      </c>
      <c r="AL336">
        <f t="shared" si="131"/>
        <v>84.156923842502792</v>
      </c>
    </row>
    <row r="337" spans="1:38" x14ac:dyDescent="0.25">
      <c r="A337" s="3">
        <f t="shared" si="143"/>
        <v>1323</v>
      </c>
      <c r="B337" s="3">
        <f t="shared" si="145"/>
        <v>22.05</v>
      </c>
      <c r="C337" s="8">
        <f t="shared" si="144"/>
        <v>20</v>
      </c>
      <c r="D337" s="10">
        <f t="shared" si="133"/>
        <v>293.14999999999998</v>
      </c>
      <c r="E337" s="3">
        <f t="shared" si="146"/>
        <v>98.635731616352544</v>
      </c>
      <c r="F337" s="3">
        <f t="shared" si="134"/>
        <v>371.78573161635251</v>
      </c>
      <c r="G337" s="14">
        <f t="shared" si="147"/>
        <v>91.838706374762168</v>
      </c>
      <c r="H337" s="3">
        <f t="shared" si="135"/>
        <v>364.98870637476216</v>
      </c>
      <c r="I337" s="3">
        <f t="shared" si="148"/>
        <v>1.5989455906592029</v>
      </c>
      <c r="J337" s="3">
        <f t="shared" si="136"/>
        <v>11.6</v>
      </c>
      <c r="K337" s="3">
        <f t="shared" si="149"/>
        <v>84.15545893874004</v>
      </c>
      <c r="L337" s="3">
        <f t="shared" si="129"/>
        <v>-25.732331449900691</v>
      </c>
      <c r="M337" s="3">
        <f t="shared" si="130"/>
        <v>-22.747994168640993</v>
      </c>
      <c r="N337" s="20">
        <f t="shared" si="150"/>
        <v>2023995.338408499</v>
      </c>
      <c r="O337" s="21">
        <f t="shared" si="137"/>
        <v>1416796.7368859493</v>
      </c>
      <c r="P337" s="22">
        <f t="shared" si="138"/>
        <v>10.843644124493752</v>
      </c>
      <c r="Q337" s="22">
        <f t="shared" si="151"/>
        <v>12.426115990813363</v>
      </c>
      <c r="R337" s="22">
        <f t="shared" si="152"/>
        <v>12.426115990813363</v>
      </c>
      <c r="S337" s="23">
        <f t="shared" si="139"/>
        <v>5.8063851084346076</v>
      </c>
      <c r="T337" s="24">
        <f t="shared" si="153"/>
        <v>-22.098924106725615</v>
      </c>
      <c r="U337" s="21">
        <f t="shared" si="154"/>
        <v>1849047.5491370508</v>
      </c>
      <c r="V337" s="21">
        <f t="shared" si="140"/>
        <v>1294333.2843959355</v>
      </c>
      <c r="W337" s="22">
        <f t="shared" si="141"/>
        <v>8.0925020552080618</v>
      </c>
      <c r="X337" s="23">
        <f t="shared" si="142"/>
        <v>3.7814055057972218</v>
      </c>
      <c r="Y337" s="24">
        <f t="shared" si="155"/>
        <v>-13.147921943039981</v>
      </c>
      <c r="Z337" s="14">
        <f t="shared" si="156"/>
        <v>0.42828727043275983</v>
      </c>
      <c r="AJ337">
        <f t="shared" si="132"/>
        <v>0</v>
      </c>
      <c r="AL337">
        <f t="shared" si="131"/>
        <v>84.15545893874004</v>
      </c>
    </row>
    <row r="338" spans="1:38" x14ac:dyDescent="0.25">
      <c r="A338" s="3">
        <f t="shared" si="143"/>
        <v>1328</v>
      </c>
      <c r="B338" s="3">
        <f t="shared" si="145"/>
        <v>22.133333333333333</v>
      </c>
      <c r="C338" s="8">
        <f t="shared" si="144"/>
        <v>20</v>
      </c>
      <c r="D338" s="10">
        <f t="shared" si="133"/>
        <v>293.14999999999998</v>
      </c>
      <c r="E338" s="3">
        <f t="shared" si="146"/>
        <v>98.641379757809958</v>
      </c>
      <c r="F338" s="3">
        <f t="shared" si="134"/>
        <v>371.79137975780992</v>
      </c>
      <c r="G338" s="14">
        <f t="shared" si="147"/>
        <v>91.843891524422091</v>
      </c>
      <c r="H338" s="3">
        <f t="shared" si="135"/>
        <v>364.99389152442205</v>
      </c>
      <c r="I338" s="3">
        <f t="shared" si="148"/>
        <v>1.5989728090528863</v>
      </c>
      <c r="J338" s="3">
        <f t="shared" si="136"/>
        <v>11.6</v>
      </c>
      <c r="K338" s="3">
        <f t="shared" si="149"/>
        <v>84.15402640880643</v>
      </c>
      <c r="L338" s="3">
        <f t="shared" si="129"/>
        <v>-25.734880462697721</v>
      </c>
      <c r="M338" s="3">
        <f t="shared" si="130"/>
        <v>-22.750208217645753</v>
      </c>
      <c r="N338" s="20">
        <f t="shared" si="150"/>
        <v>2024140.7152206111</v>
      </c>
      <c r="O338" s="21">
        <f t="shared" si="137"/>
        <v>1416898.5006544276</v>
      </c>
      <c r="P338" s="22">
        <f t="shared" si="138"/>
        <v>10.843799892552614</v>
      </c>
      <c r="Q338" s="22">
        <f t="shared" si="151"/>
        <v>12.426413492467027</v>
      </c>
      <c r="R338" s="22">
        <f t="shared" si="152"/>
        <v>12.426413492467027</v>
      </c>
      <c r="S338" s="23">
        <f t="shared" si="139"/>
        <v>5.8065241228436832</v>
      </c>
      <c r="T338" s="24">
        <f t="shared" si="153"/>
        <v>-22.101040521083831</v>
      </c>
      <c r="U338" s="21">
        <f t="shared" si="154"/>
        <v>1849181.0090607384</v>
      </c>
      <c r="V338" s="21">
        <f t="shared" si="140"/>
        <v>1294426.7063425167</v>
      </c>
      <c r="W338" s="22">
        <f t="shared" si="141"/>
        <v>8.0926188714064491</v>
      </c>
      <c r="X338" s="23">
        <f t="shared" si="142"/>
        <v>3.7814600908208318</v>
      </c>
      <c r="Y338" s="24">
        <f t="shared" si="155"/>
        <v>-13.149060734732975</v>
      </c>
      <c r="Z338" s="14">
        <f t="shared" si="156"/>
        <v>0.41883647264615753</v>
      </c>
      <c r="AJ338">
        <f t="shared" si="132"/>
        <v>0</v>
      </c>
      <c r="AL338">
        <f t="shared" si="131"/>
        <v>84.15402640880643</v>
      </c>
    </row>
    <row r="339" spans="1:38" x14ac:dyDescent="0.25">
      <c r="A339" s="3">
        <f t="shared" si="143"/>
        <v>1333</v>
      </c>
      <c r="B339" s="3">
        <f t="shared" si="145"/>
        <v>22.216666666666665</v>
      </c>
      <c r="C339" s="8">
        <f t="shared" si="144"/>
        <v>20</v>
      </c>
      <c r="D339" s="10">
        <f t="shared" si="133"/>
        <v>293.14999999999998</v>
      </c>
      <c r="E339" s="3">
        <f t="shared" si="146"/>
        <v>98.646903264596972</v>
      </c>
      <c r="F339" s="3">
        <f t="shared" si="134"/>
        <v>371.79690326459695</v>
      </c>
      <c r="G339" s="14">
        <f t="shared" si="147"/>
        <v>91.848962251308734</v>
      </c>
      <c r="H339" s="3">
        <f t="shared" si="135"/>
        <v>364.99896225130874</v>
      </c>
      <c r="I339" s="3">
        <f t="shared" si="148"/>
        <v>1.5989994268320928</v>
      </c>
      <c r="J339" s="3">
        <f t="shared" si="136"/>
        <v>11.6</v>
      </c>
      <c r="K339" s="3">
        <f t="shared" si="149"/>
        <v>84.152625536950765</v>
      </c>
      <c r="L339" s="3">
        <f t="shared" si="129"/>
        <v>-25.737373340080353</v>
      </c>
      <c r="M339" s="3">
        <f t="shared" si="130"/>
        <v>-22.752373499605493</v>
      </c>
      <c r="N339" s="20">
        <f t="shared" si="150"/>
        <v>2024282.8840764072</v>
      </c>
      <c r="O339" s="21">
        <f t="shared" si="137"/>
        <v>1416998.0188534849</v>
      </c>
      <c r="P339" s="22">
        <f t="shared" si="138"/>
        <v>10.843952214701096</v>
      </c>
      <c r="Q339" s="22">
        <f t="shared" si="151"/>
        <v>12.426704415526377</v>
      </c>
      <c r="R339" s="22">
        <f t="shared" si="152"/>
        <v>12.426704415526377</v>
      </c>
      <c r="S339" s="23">
        <f t="shared" si="139"/>
        <v>5.8066600632550527</v>
      </c>
      <c r="T339" s="24">
        <f t="shared" si="153"/>
        <v>-22.103110282604586</v>
      </c>
      <c r="U339" s="21">
        <f t="shared" si="154"/>
        <v>1849311.5238708628</v>
      </c>
      <c r="V339" s="21">
        <f t="shared" si="140"/>
        <v>1294518.0667096039</v>
      </c>
      <c r="W339" s="22">
        <f t="shared" si="141"/>
        <v>8.0927331032520868</v>
      </c>
      <c r="X339" s="23">
        <f t="shared" si="142"/>
        <v>3.7815134682468843</v>
      </c>
      <c r="Y339" s="24">
        <f t="shared" si="155"/>
        <v>-13.15017441215168</v>
      </c>
      <c r="Z339" s="14">
        <f t="shared" si="156"/>
        <v>0.40959400250864952</v>
      </c>
      <c r="AJ339">
        <f t="shared" si="132"/>
        <v>0</v>
      </c>
      <c r="AL339">
        <f t="shared" si="131"/>
        <v>84.152625536950765</v>
      </c>
    </row>
    <row r="340" spans="1:38" x14ac:dyDescent="0.25">
      <c r="A340" s="3">
        <f t="shared" si="143"/>
        <v>1338</v>
      </c>
      <c r="B340" s="3">
        <f t="shared" si="145"/>
        <v>22.3</v>
      </c>
      <c r="C340" s="8">
        <f t="shared" si="144"/>
        <v>20</v>
      </c>
      <c r="D340" s="10">
        <f t="shared" si="133"/>
        <v>293.14999999999998</v>
      </c>
      <c r="E340" s="3">
        <f t="shared" si="146"/>
        <v>98.652304884084614</v>
      </c>
      <c r="F340" s="3">
        <f t="shared" si="134"/>
        <v>371.80230488408461</v>
      </c>
      <c r="G340" s="14">
        <f t="shared" si="147"/>
        <v>91.853921077894242</v>
      </c>
      <c r="H340" s="3">
        <f t="shared" si="135"/>
        <v>365.00392107789423</v>
      </c>
      <c r="I340" s="3">
        <f t="shared" si="148"/>
        <v>1.5990254572364038</v>
      </c>
      <c r="J340" s="3">
        <f t="shared" si="136"/>
        <v>11.6</v>
      </c>
      <c r="K340" s="3">
        <f t="shared" si="149"/>
        <v>84.151255623259487</v>
      </c>
      <c r="L340" s="3">
        <f t="shared" si="129"/>
        <v>-25.739811314560111</v>
      </c>
      <c r="M340" s="3">
        <f t="shared" si="130"/>
        <v>-22.754491085616053</v>
      </c>
      <c r="N340" s="20">
        <f t="shared" si="150"/>
        <v>2024421.9156901296</v>
      </c>
      <c r="O340" s="21">
        <f t="shared" si="137"/>
        <v>1417095.3409830907</v>
      </c>
      <c r="P340" s="22">
        <f t="shared" si="138"/>
        <v>10.844101167277806</v>
      </c>
      <c r="Q340" s="22">
        <f t="shared" si="151"/>
        <v>12.426988905609134</v>
      </c>
      <c r="R340" s="22">
        <f t="shared" si="152"/>
        <v>12.426988905609134</v>
      </c>
      <c r="S340" s="23">
        <f t="shared" si="139"/>
        <v>5.8067929977119048</v>
      </c>
      <c r="T340" s="24">
        <f t="shared" si="153"/>
        <v>-22.105134417532533</v>
      </c>
      <c r="U340" s="21">
        <f t="shared" si="154"/>
        <v>1849439.1584930217</v>
      </c>
      <c r="V340" s="21">
        <f t="shared" si="140"/>
        <v>1294607.4109451151</v>
      </c>
      <c r="W340" s="22">
        <f t="shared" si="141"/>
        <v>8.0928448080031963</v>
      </c>
      <c r="X340" s="23">
        <f t="shared" si="142"/>
        <v>3.7815656648305844</v>
      </c>
      <c r="Y340" s="24">
        <f t="shared" si="155"/>
        <v>-13.151263528249995</v>
      </c>
      <c r="Z340" s="14">
        <f t="shared" si="156"/>
        <v>0.40055527730079277</v>
      </c>
      <c r="AJ340">
        <f t="shared" si="132"/>
        <v>0</v>
      </c>
      <c r="AL340">
        <f t="shared" si="131"/>
        <v>84.151255623259487</v>
      </c>
    </row>
    <row r="341" spans="1:38" x14ac:dyDescent="0.25">
      <c r="A341" s="3">
        <f t="shared" si="143"/>
        <v>1343</v>
      </c>
      <c r="B341" s="3">
        <f t="shared" si="145"/>
        <v>22.383333333333333</v>
      </c>
      <c r="C341" s="8">
        <f t="shared" si="144"/>
        <v>20</v>
      </c>
      <c r="D341" s="10">
        <f t="shared" si="133"/>
        <v>293.14999999999998</v>
      </c>
      <c r="E341" s="3">
        <f t="shared" si="146"/>
        <v>98.657587303208174</v>
      </c>
      <c r="F341" s="3">
        <f t="shared" si="134"/>
        <v>371.80758730320815</v>
      </c>
      <c r="G341" s="14">
        <f t="shared" si="147"/>
        <v>91.858770471153434</v>
      </c>
      <c r="H341" s="3">
        <f t="shared" si="135"/>
        <v>365.00877047115341</v>
      </c>
      <c r="I341" s="3">
        <f t="shared" si="148"/>
        <v>1.5990509132141602</v>
      </c>
      <c r="J341" s="3">
        <f t="shared" si="136"/>
        <v>11.6</v>
      </c>
      <c r="K341" s="3">
        <f t="shared" si="149"/>
        <v>84.149915983305803</v>
      </c>
      <c r="L341" s="3">
        <f t="shared" si="129"/>
        <v>-25.742195591750118</v>
      </c>
      <c r="M341" s="3">
        <f t="shared" si="130"/>
        <v>-22.756562023381861</v>
      </c>
      <c r="N341" s="20">
        <f t="shared" si="150"/>
        <v>2024557.8792204715</v>
      </c>
      <c r="O341" s="21">
        <f t="shared" si="137"/>
        <v>1417190.51545433</v>
      </c>
      <c r="P341" s="22">
        <f t="shared" si="138"/>
        <v>10.844246824925449</v>
      </c>
      <c r="Q341" s="22">
        <f t="shared" si="151"/>
        <v>12.427267105103288</v>
      </c>
      <c r="R341" s="22">
        <f t="shared" si="152"/>
        <v>12.427267105103288</v>
      </c>
      <c r="S341" s="23">
        <f t="shared" si="139"/>
        <v>5.8069229927482633</v>
      </c>
      <c r="T341" s="24">
        <f t="shared" si="153"/>
        <v>-22.107113929631009</v>
      </c>
      <c r="U341" s="21">
        <f t="shared" si="154"/>
        <v>1849563.9764243739</v>
      </c>
      <c r="V341" s="21">
        <f t="shared" si="140"/>
        <v>1294694.7834970616</v>
      </c>
      <c r="W341" s="22">
        <f t="shared" si="141"/>
        <v>8.0929540416457062</v>
      </c>
      <c r="X341" s="23">
        <f t="shared" si="142"/>
        <v>3.7816167067326303</v>
      </c>
      <c r="Y341" s="24">
        <f t="shared" si="155"/>
        <v>-13.152328623846595</v>
      </c>
      <c r="Z341" s="14">
        <f t="shared" si="156"/>
        <v>0.39171581469622119</v>
      </c>
      <c r="AJ341">
        <f t="shared" si="132"/>
        <v>0</v>
      </c>
      <c r="AL341">
        <f t="shared" si="131"/>
        <v>84.149915983305803</v>
      </c>
    </row>
    <row r="342" spans="1:38" x14ac:dyDescent="0.25">
      <c r="A342" s="3">
        <f t="shared" si="143"/>
        <v>1348</v>
      </c>
      <c r="B342" s="3">
        <f t="shared" si="145"/>
        <v>22.466666666666665</v>
      </c>
      <c r="C342" s="8">
        <f t="shared" si="144"/>
        <v>20</v>
      </c>
      <c r="D342" s="10">
        <f t="shared" si="133"/>
        <v>293.14999999999998</v>
      </c>
      <c r="E342" s="3">
        <f t="shared" si="146"/>
        <v>98.662753149791186</v>
      </c>
      <c r="F342" s="3">
        <f t="shared" si="134"/>
        <v>371.81275314979115</v>
      </c>
      <c r="G342" s="14">
        <f t="shared" si="147"/>
        <v>91.863512843779674</v>
      </c>
      <c r="H342" s="3">
        <f t="shared" si="135"/>
        <v>365.01351284377967</v>
      </c>
      <c r="I342" s="3">
        <f t="shared" si="148"/>
        <v>1.5990758074288438</v>
      </c>
      <c r="J342" s="3">
        <f t="shared" si="136"/>
        <v>11.6</v>
      </c>
      <c r="K342" s="3">
        <f t="shared" si="149"/>
        <v>84.148605947806317</v>
      </c>
      <c r="L342" s="3">
        <f t="shared" si="129"/>
        <v>-25.744527350945067</v>
      </c>
      <c r="M342" s="3">
        <f t="shared" si="130"/>
        <v>-22.758587337720623</v>
      </c>
      <c r="N342" s="20">
        <f t="shared" si="150"/>
        <v>2024690.8423046579</v>
      </c>
      <c r="O342" s="21">
        <f t="shared" si="137"/>
        <v>1417283.5896132605</v>
      </c>
      <c r="P342" s="22">
        <f t="shared" si="138"/>
        <v>10.844389260628713</v>
      </c>
      <c r="Q342" s="22">
        <f t="shared" si="151"/>
        <v>12.427539153239065</v>
      </c>
      <c r="R342" s="22">
        <f t="shared" si="152"/>
        <v>12.427539153239065</v>
      </c>
      <c r="S342" s="23">
        <f t="shared" si="139"/>
        <v>5.8070501134226182</v>
      </c>
      <c r="T342" s="24">
        <f t="shared" si="153"/>
        <v>-22.109049800670508</v>
      </c>
      <c r="U342" s="21">
        <f t="shared" si="154"/>
        <v>1849686.0397649342</v>
      </c>
      <c r="V342" s="21">
        <f t="shared" si="140"/>
        <v>1294780.2278354538</v>
      </c>
      <c r="W342" s="22">
        <f t="shared" si="141"/>
        <v>8.0930608589217012</v>
      </c>
      <c r="X342" s="23">
        <f t="shared" si="142"/>
        <v>3.7816666195325044</v>
      </c>
      <c r="Y342" s="24">
        <f t="shared" si="155"/>
        <v>-13.153370227889482</v>
      </c>
      <c r="Z342" s="14">
        <f t="shared" si="156"/>
        <v>0.38307123058063652</v>
      </c>
      <c r="AJ342">
        <f t="shared" si="132"/>
        <v>0</v>
      </c>
      <c r="AL342">
        <f t="shared" si="131"/>
        <v>84.148605947806317</v>
      </c>
    </row>
    <row r="343" spans="1:38" x14ac:dyDescent="0.25">
      <c r="A343" s="3">
        <f t="shared" si="143"/>
        <v>1353</v>
      </c>
      <c r="B343" s="3">
        <f t="shared" si="145"/>
        <v>22.55</v>
      </c>
      <c r="C343" s="8">
        <f t="shared" si="144"/>
        <v>20</v>
      </c>
      <c r="D343" s="10">
        <f t="shared" si="133"/>
        <v>293.14999999999998</v>
      </c>
      <c r="E343" s="3">
        <f t="shared" si="146"/>
        <v>98.667804993840619</v>
      </c>
      <c r="F343" s="3">
        <f t="shared" si="134"/>
        <v>371.81780499384058</v>
      </c>
      <c r="G343" s="14">
        <f t="shared" si="147"/>
        <v>91.868150555374768</v>
      </c>
      <c r="H343" s="3">
        <f t="shared" si="135"/>
        <v>365.01815055537475</v>
      </c>
      <c r="I343" s="3">
        <f t="shared" si="148"/>
        <v>1.5991001522653179</v>
      </c>
      <c r="J343" s="3">
        <f t="shared" si="136"/>
        <v>11.6</v>
      </c>
      <c r="K343" s="3">
        <f t="shared" si="149"/>
        <v>84.147324862285558</v>
      </c>
      <c r="L343" s="3">
        <f t="shared" si="129"/>
        <v>-25.746807745688926</v>
      </c>
      <c r="M343" s="3">
        <f t="shared" si="130"/>
        <v>-22.760568031057829</v>
      </c>
      <c r="N343" s="20">
        <f t="shared" si="150"/>
        <v>2024820.8710917784</v>
      </c>
      <c r="O343" s="21">
        <f t="shared" si="137"/>
        <v>1417374.6097642449</v>
      </c>
      <c r="P343" s="22">
        <f t="shared" si="138"/>
        <v>10.844528545751311</v>
      </c>
      <c r="Q343" s="22">
        <f t="shared" si="151"/>
        <v>12.427805186159228</v>
      </c>
      <c r="R343" s="22">
        <f t="shared" si="152"/>
        <v>12.427805186159228</v>
      </c>
      <c r="S343" s="23">
        <f t="shared" si="139"/>
        <v>5.8071744233507667</v>
      </c>
      <c r="T343" s="24">
        <f t="shared" si="153"/>
        <v>-22.110942990906644</v>
      </c>
      <c r="U343" s="21">
        <f t="shared" si="154"/>
        <v>1849805.4092482012</v>
      </c>
      <c r="V343" s="21">
        <f t="shared" si="140"/>
        <v>1294863.7864737408</v>
      </c>
      <c r="W343" s="22">
        <f t="shared" si="141"/>
        <v>8.093165313357213</v>
      </c>
      <c r="X343" s="23">
        <f t="shared" si="142"/>
        <v>3.7817154282414616</v>
      </c>
      <c r="Y343" s="24">
        <f t="shared" si="155"/>
        <v>-13.15438885771494</v>
      </c>
      <c r="Z343" s="14">
        <f t="shared" si="156"/>
        <v>0.37461723691721893</v>
      </c>
      <c r="AJ343">
        <f t="shared" si="132"/>
        <v>0</v>
      </c>
      <c r="AL343">
        <f t="shared" si="131"/>
        <v>84.147324862285558</v>
      </c>
    </row>
    <row r="344" spans="1:38" x14ac:dyDescent="0.25">
      <c r="A344" s="3">
        <f t="shared" si="143"/>
        <v>1358</v>
      </c>
      <c r="B344" s="3">
        <f t="shared" si="145"/>
        <v>22.633333333333333</v>
      </c>
      <c r="C344" s="8">
        <f t="shared" si="144"/>
        <v>20</v>
      </c>
      <c r="D344" s="10">
        <f t="shared" si="133"/>
        <v>293.14999999999998</v>
      </c>
      <c r="E344" s="3">
        <f t="shared" si="146"/>
        <v>98.672745348813947</v>
      </c>
      <c r="F344" s="3">
        <f t="shared" si="134"/>
        <v>371.8227453488139</v>
      </c>
      <c r="G344" s="14">
        <f t="shared" si="147"/>
        <v>91.87268591361277</v>
      </c>
      <c r="H344" s="3">
        <f t="shared" si="135"/>
        <v>365.02268591361275</v>
      </c>
      <c r="I344" s="3">
        <f t="shared" si="148"/>
        <v>1.5991239598359344</v>
      </c>
      <c r="J344" s="3">
        <f t="shared" si="136"/>
        <v>11.6</v>
      </c>
      <c r="K344" s="3">
        <f t="shared" si="149"/>
        <v>84.146072086747722</v>
      </c>
      <c r="L344" s="3">
        <f t="shared" si="129"/>
        <v>-25.749037904330688</v>
      </c>
      <c r="M344" s="3">
        <f t="shared" si="130"/>
        <v>-22.76250508391076</v>
      </c>
      <c r="N344" s="20">
        <f t="shared" si="150"/>
        <v>2024948.0302754035</v>
      </c>
      <c r="O344" s="21">
        <f t="shared" si="137"/>
        <v>1417463.6211927824</v>
      </c>
      <c r="P344" s="22">
        <f t="shared" si="138"/>
        <v>10.84466475007215</v>
      </c>
      <c r="Q344" s="22">
        <f t="shared" si="151"/>
        <v>12.428065336987739</v>
      </c>
      <c r="R344" s="22">
        <f t="shared" si="152"/>
        <v>12.428065336987739</v>
      </c>
      <c r="S344" s="23">
        <f t="shared" si="139"/>
        <v>5.807295984737908</v>
      </c>
      <c r="T344" s="24">
        <f t="shared" si="153"/>
        <v>-22.112794439547795</v>
      </c>
      <c r="U344" s="21">
        <f t="shared" si="154"/>
        <v>1849922.1442711104</v>
      </c>
      <c r="V344" s="21">
        <f t="shared" si="140"/>
        <v>1294945.5009897773</v>
      </c>
      <c r="W344" s="22">
        <f t="shared" si="141"/>
        <v>8.0932674572893593</v>
      </c>
      <c r="X344" s="23">
        <f t="shared" si="142"/>
        <v>3.78176315731521</v>
      </c>
      <c r="Y344" s="24">
        <f t="shared" si="155"/>
        <v>-13.155385019300809</v>
      </c>
      <c r="Z344" s="14">
        <f t="shared" si="156"/>
        <v>0.36634963965766687</v>
      </c>
      <c r="AJ344">
        <f t="shared" si="132"/>
        <v>0</v>
      </c>
      <c r="AL344">
        <f t="shared" si="131"/>
        <v>84.146072086747722</v>
      </c>
    </row>
    <row r="345" spans="1:38" x14ac:dyDescent="0.25">
      <c r="A345" s="3">
        <f t="shared" si="143"/>
        <v>1363</v>
      </c>
      <c r="B345" s="3">
        <f t="shared" si="145"/>
        <v>22.716666666666665</v>
      </c>
      <c r="C345" s="8">
        <f t="shared" si="144"/>
        <v>20</v>
      </c>
      <c r="D345" s="10">
        <f t="shared" si="133"/>
        <v>293.14999999999998</v>
      </c>
      <c r="E345" s="3">
        <f t="shared" si="146"/>
        <v>98.677576672858592</v>
      </c>
      <c r="F345" s="3">
        <f t="shared" si="134"/>
        <v>371.82757667285858</v>
      </c>
      <c r="G345" s="14">
        <f t="shared" si="147"/>
        <v>91.877121175378576</v>
      </c>
      <c r="H345" s="3">
        <f t="shared" si="135"/>
        <v>365.02712117537857</v>
      </c>
      <c r="I345" s="3">
        <f t="shared" si="148"/>
        <v>1.5991472419865056</v>
      </c>
      <c r="J345" s="3">
        <f t="shared" si="136"/>
        <v>11.6</v>
      </c>
      <c r="K345" s="3">
        <f t="shared" si="149"/>
        <v>84.144846995355977</v>
      </c>
      <c r="L345" s="3">
        <f t="shared" si="129"/>
        <v>-25.751218930568513</v>
      </c>
      <c r="M345" s="3">
        <f t="shared" si="130"/>
        <v>-22.764399455362071</v>
      </c>
      <c r="N345" s="20">
        <f t="shared" si="150"/>
        <v>2025072.3831254847</v>
      </c>
      <c r="O345" s="21">
        <f t="shared" si="137"/>
        <v>1417550.6681878392</v>
      </c>
      <c r="P345" s="22">
        <f t="shared" si="138"/>
        <v>10.844797941820728</v>
      </c>
      <c r="Q345" s="22">
        <f t="shared" si="151"/>
        <v>12.428319735897032</v>
      </c>
      <c r="R345" s="22">
        <f t="shared" si="152"/>
        <v>12.428319735897032</v>
      </c>
      <c r="S345" s="23">
        <f t="shared" si="139"/>
        <v>5.807414858410068</v>
      </c>
      <c r="T345" s="24">
        <f t="shared" si="153"/>
        <v>-22.114605065212967</v>
      </c>
      <c r="U345" s="21">
        <f t="shared" si="154"/>
        <v>1850036.3029233427</v>
      </c>
      <c r="V345" s="21">
        <f t="shared" si="140"/>
        <v>1295025.4120463398</v>
      </c>
      <c r="W345" s="22">
        <f t="shared" si="141"/>
        <v>8.0933673418929182</v>
      </c>
      <c r="X345" s="23">
        <f t="shared" si="142"/>
        <v>3.7818098306663273</v>
      </c>
      <c r="Y345" s="24">
        <f t="shared" si="155"/>
        <v>-13.156359207514411</v>
      </c>
      <c r="Z345" s="14">
        <f t="shared" si="156"/>
        <v>0.35826433669801894</v>
      </c>
      <c r="AJ345">
        <f t="shared" si="132"/>
        <v>0</v>
      </c>
      <c r="AL345">
        <f t="shared" si="131"/>
        <v>84.144846995355977</v>
      </c>
    </row>
    <row r="346" spans="1:38" x14ac:dyDescent="0.25">
      <c r="A346" s="3">
        <f t="shared" si="143"/>
        <v>1368</v>
      </c>
      <c r="B346" s="3">
        <f t="shared" si="145"/>
        <v>22.8</v>
      </c>
      <c r="C346" s="8">
        <f t="shared" si="144"/>
        <v>20</v>
      </c>
      <c r="D346" s="10">
        <f t="shared" si="133"/>
        <v>293.14999999999998</v>
      </c>
      <c r="E346" s="3">
        <f t="shared" si="146"/>
        <v>98.682301370024518</v>
      </c>
      <c r="F346" s="3">
        <f t="shared" si="134"/>
        <v>371.83230137002448</v>
      </c>
      <c r="G346" s="14">
        <f t="shared" si="147"/>
        <v>91.881458547881621</v>
      </c>
      <c r="H346" s="3">
        <f t="shared" si="135"/>
        <v>365.03145854788158</v>
      </c>
      <c r="I346" s="3">
        <f t="shared" si="148"/>
        <v>1.599170010302148</v>
      </c>
      <c r="J346" s="3">
        <f t="shared" si="136"/>
        <v>11.6</v>
      </c>
      <c r="K346" s="3">
        <f t="shared" si="149"/>
        <v>84.143648976118655</v>
      </c>
      <c r="L346" s="3">
        <f t="shared" si="129"/>
        <v>-25.7533519039822</v>
      </c>
      <c r="M346" s="3">
        <f t="shared" si="130"/>
        <v>-22.766252083523533</v>
      </c>
      <c r="N346" s="20">
        <f t="shared" si="150"/>
        <v>2025193.9915195655</v>
      </c>
      <c r="O346" s="21">
        <f t="shared" si="137"/>
        <v>1417635.7940636957</v>
      </c>
      <c r="P346" s="22">
        <f t="shared" si="138"/>
        <v>10.844928187711716</v>
      </c>
      <c r="Q346" s="22">
        <f t="shared" si="151"/>
        <v>12.428568510173642</v>
      </c>
      <c r="R346" s="22">
        <f t="shared" si="152"/>
        <v>12.428568510173642</v>
      </c>
      <c r="S346" s="23">
        <f t="shared" si="139"/>
        <v>5.8075311038447746</v>
      </c>
      <c r="T346" s="24">
        <f t="shared" si="153"/>
        <v>-22.116375766379676</v>
      </c>
      <c r="U346" s="21">
        <f t="shared" si="154"/>
        <v>1850147.9420159874</v>
      </c>
      <c r="V346" s="21">
        <f t="shared" si="140"/>
        <v>1295103.5594111911</v>
      </c>
      <c r="W346" s="22">
        <f t="shared" si="141"/>
        <v>8.093465017206265</v>
      </c>
      <c r="X346" s="23">
        <f t="shared" si="142"/>
        <v>3.7818554716763817</v>
      </c>
      <c r="Y346" s="24">
        <f t="shared" si="155"/>
        <v>-13.157311906355041</v>
      </c>
      <c r="Z346" s="14">
        <f t="shared" si="156"/>
        <v>0.35035731587820607</v>
      </c>
      <c r="AJ346">
        <f t="shared" si="132"/>
        <v>0</v>
      </c>
      <c r="AL346">
        <f t="shared" si="131"/>
        <v>84.143648976118655</v>
      </c>
    </row>
    <row r="347" spans="1:38" x14ac:dyDescent="0.25">
      <c r="A347" s="3">
        <f t="shared" si="143"/>
        <v>1373</v>
      </c>
      <c r="B347" s="3">
        <f t="shared" si="145"/>
        <v>22.883333333333333</v>
      </c>
      <c r="C347" s="8">
        <f t="shared" si="144"/>
        <v>20</v>
      </c>
      <c r="D347" s="10">
        <f t="shared" si="133"/>
        <v>293.14999999999998</v>
      </c>
      <c r="E347" s="3">
        <f t="shared" si="146"/>
        <v>98.686921791450359</v>
      </c>
      <c r="F347" s="3">
        <f t="shared" si="134"/>
        <v>371.83692179145032</v>
      </c>
      <c r="G347" s="14">
        <f t="shared" si="147"/>
        <v>91.885700189745464</v>
      </c>
      <c r="H347" s="3">
        <f t="shared" si="135"/>
        <v>365.03570018974546</v>
      </c>
      <c r="I347" s="3">
        <f t="shared" si="148"/>
        <v>1.5991922761129993</v>
      </c>
      <c r="J347" s="3">
        <f t="shared" si="136"/>
        <v>11.6</v>
      </c>
      <c r="K347" s="3">
        <f t="shared" si="149"/>
        <v>84.142477430582559</v>
      </c>
      <c r="L347" s="3">
        <f t="shared" si="129"/>
        <v>-25.75543788055467</v>
      </c>
      <c r="M347" s="3">
        <f t="shared" si="130"/>
        <v>-22.768063885989967</v>
      </c>
      <c r="N347" s="20">
        <f t="shared" si="150"/>
        <v>2025312.9159733113</v>
      </c>
      <c r="O347" s="21">
        <f t="shared" si="137"/>
        <v>1417719.0411813178</v>
      </c>
      <c r="P347" s="22">
        <f t="shared" si="138"/>
        <v>10.845055552978714</v>
      </c>
      <c r="Q347" s="22">
        <f t="shared" si="151"/>
        <v>12.428811784282399</v>
      </c>
      <c r="R347" s="22">
        <f t="shared" si="152"/>
        <v>12.428811784282399</v>
      </c>
      <c r="S347" s="23">
        <f t="shared" si="139"/>
        <v>5.8076447792010475</v>
      </c>
      <c r="T347" s="24">
        <f t="shared" si="153"/>
        <v>-22.118107421822263</v>
      </c>
      <c r="U347" s="21">
        <f t="shared" si="154"/>
        <v>1850257.1171095886</v>
      </c>
      <c r="V347" s="21">
        <f t="shared" si="140"/>
        <v>1295179.9819767119</v>
      </c>
      <c r="W347" s="22">
        <f t="shared" si="141"/>
        <v>8.0935605321567472</v>
      </c>
      <c r="X347" s="23">
        <f t="shared" si="142"/>
        <v>3.7819001032077892</v>
      </c>
      <c r="Y347" s="24">
        <f t="shared" si="155"/>
        <v>-13.15824358919131</v>
      </c>
      <c r="Z347" s="14">
        <f t="shared" si="156"/>
        <v>0.34262465302435352</v>
      </c>
      <c r="AJ347">
        <f t="shared" si="132"/>
        <v>0</v>
      </c>
      <c r="AL347">
        <f t="shared" si="131"/>
        <v>84.142477430582559</v>
      </c>
    </row>
    <row r="348" spans="1:38" x14ac:dyDescent="0.25">
      <c r="A348" s="3">
        <f t="shared" si="143"/>
        <v>1378</v>
      </c>
      <c r="B348" s="3">
        <f t="shared" si="145"/>
        <v>22.966666666666665</v>
      </c>
      <c r="C348" s="8">
        <f t="shared" si="144"/>
        <v>20</v>
      </c>
      <c r="D348" s="10">
        <f t="shared" si="133"/>
        <v>293.14999999999998</v>
      </c>
      <c r="E348" s="3">
        <f t="shared" si="146"/>
        <v>98.691440236523746</v>
      </c>
      <c r="F348" s="3">
        <f t="shared" si="134"/>
        <v>371.84144023652374</v>
      </c>
      <c r="G348" s="14">
        <f t="shared" si="147"/>
        <v>91.889848212073446</v>
      </c>
      <c r="H348" s="3">
        <f t="shared" si="135"/>
        <v>365.03984821207342</v>
      </c>
      <c r="I348" s="3">
        <f t="shared" si="148"/>
        <v>1.5992140504998078</v>
      </c>
      <c r="J348" s="3">
        <f t="shared" si="136"/>
        <v>11.6</v>
      </c>
      <c r="K348" s="3">
        <f t="shared" si="149"/>
        <v>84.141331773533068</v>
      </c>
      <c r="L348" s="3">
        <f t="shared" si="129"/>
        <v>-25.757477893182234</v>
      </c>
      <c r="M348" s="3">
        <f t="shared" si="130"/>
        <v>-22.769835760283314</v>
      </c>
      <c r="N348" s="20">
        <f t="shared" si="150"/>
        <v>2025429.2156703754</v>
      </c>
      <c r="O348" s="21">
        <f t="shared" si="137"/>
        <v>1417800.4509692627</v>
      </c>
      <c r="P348" s="22">
        <f t="shared" si="138"/>
        <v>10.845180101407349</v>
      </c>
      <c r="Q348" s="22">
        <f t="shared" si="151"/>
        <v>12.429049679929227</v>
      </c>
      <c r="R348" s="22">
        <f t="shared" si="152"/>
        <v>12.429049679929227</v>
      </c>
      <c r="S348" s="23">
        <f t="shared" si="139"/>
        <v>5.8077559413487476</v>
      </c>
      <c r="T348" s="24">
        <f t="shared" si="153"/>
        <v>-22.119800891040896</v>
      </c>
      <c r="U348" s="21">
        <f t="shared" si="154"/>
        <v>1850363.8825415731</v>
      </c>
      <c r="V348" s="21">
        <f t="shared" si="140"/>
        <v>1295254.7177791011</v>
      </c>
      <c r="W348" s="22">
        <f t="shared" si="141"/>
        <v>8.0936539345854666</v>
      </c>
      <c r="X348" s="23">
        <f t="shared" si="142"/>
        <v>3.781943747615391</v>
      </c>
      <c r="Y348" s="24">
        <f t="shared" si="155"/>
        <v>-13.159154718993261</v>
      </c>
      <c r="Z348" s="14">
        <f t="shared" si="156"/>
        <v>0.33506251003336374</v>
      </c>
      <c r="AJ348">
        <f t="shared" si="132"/>
        <v>0</v>
      </c>
      <c r="AL348">
        <f t="shared" si="131"/>
        <v>84.141331773533068</v>
      </c>
    </row>
    <row r="349" spans="1:38" x14ac:dyDescent="0.25">
      <c r="A349" s="3">
        <f t="shared" si="143"/>
        <v>1383</v>
      </c>
      <c r="B349" s="3">
        <f t="shared" si="145"/>
        <v>23.05</v>
      </c>
      <c r="C349" s="8">
        <f t="shared" si="144"/>
        <v>20</v>
      </c>
      <c r="D349" s="10">
        <f t="shared" si="133"/>
        <v>293.14999999999998</v>
      </c>
      <c r="E349" s="3">
        <f t="shared" si="146"/>
        <v>98.695858954016401</v>
      </c>
      <c r="F349" s="3">
        <f t="shared" si="134"/>
        <v>371.84585895401636</v>
      </c>
      <c r="G349" s="14">
        <f t="shared" si="147"/>
        <v>91.893904679491442</v>
      </c>
      <c r="H349" s="3">
        <f t="shared" si="135"/>
        <v>365.04390467949145</v>
      </c>
      <c r="I349" s="3">
        <f t="shared" si="148"/>
        <v>1.5992353442994049</v>
      </c>
      <c r="J349" s="3">
        <f t="shared" si="136"/>
        <v>11.6</v>
      </c>
      <c r="K349" s="3">
        <f t="shared" si="149"/>
        <v>84.140211432700809</v>
      </c>
      <c r="L349" s="3">
        <f t="shared" si="129"/>
        <v>-25.759472952174033</v>
      </c>
      <c r="M349" s="3">
        <f t="shared" si="130"/>
        <v>-22.771568584287689</v>
      </c>
      <c r="N349" s="20">
        <f t="shared" si="150"/>
        <v>2025542.9484916138</v>
      </c>
      <c r="O349" s="21">
        <f t="shared" si="137"/>
        <v>1417880.0639441295</v>
      </c>
      <c r="P349" s="22">
        <f t="shared" si="138"/>
        <v>10.845301895367525</v>
      </c>
      <c r="Q349" s="22">
        <f t="shared" si="151"/>
        <v>12.429282316122496</v>
      </c>
      <c r="R349" s="22">
        <f t="shared" si="152"/>
        <v>12.429282316122496</v>
      </c>
      <c r="S349" s="23">
        <f t="shared" si="139"/>
        <v>5.8078646458972383</v>
      </c>
      <c r="T349" s="24">
        <f t="shared" si="153"/>
        <v>-22.121457014681297</v>
      </c>
      <c r="U349" s="21">
        <f t="shared" si="154"/>
        <v>1850468.2914530905</v>
      </c>
      <c r="V349" s="21">
        <f t="shared" si="140"/>
        <v>1295327.8040171633</v>
      </c>
      <c r="W349" s="22">
        <f t="shared" si="141"/>
        <v>8.0937452712715068</v>
      </c>
      <c r="X349" s="23">
        <f t="shared" si="142"/>
        <v>3.781986426757777</v>
      </c>
      <c r="Y349" s="24">
        <f t="shared" si="155"/>
        <v>-13.160045748559577</v>
      </c>
      <c r="Z349" s="14">
        <f t="shared" si="156"/>
        <v>0.32766713299820616</v>
      </c>
      <c r="AJ349">
        <f t="shared" si="132"/>
        <v>0</v>
      </c>
      <c r="AL349">
        <f t="shared" si="131"/>
        <v>84.140211432700809</v>
      </c>
    </row>
    <row r="350" spans="1:38" x14ac:dyDescent="0.25">
      <c r="A350" s="3">
        <f t="shared" si="143"/>
        <v>1388</v>
      </c>
      <c r="B350" s="3">
        <f t="shared" si="145"/>
        <v>23.133333333333333</v>
      </c>
      <c r="C350" s="8">
        <f t="shared" si="144"/>
        <v>20</v>
      </c>
      <c r="D350" s="10">
        <f t="shared" si="133"/>
        <v>293.14999999999998</v>
      </c>
      <c r="E350" s="3">
        <f t="shared" si="146"/>
        <v>98.700180143194515</v>
      </c>
      <c r="F350" s="3">
        <f t="shared" si="134"/>
        <v>371.85018014319451</v>
      </c>
      <c r="G350" s="14">
        <f t="shared" si="147"/>
        <v>91.897871611167545</v>
      </c>
      <c r="H350" s="3">
        <f t="shared" si="135"/>
        <v>365.04787161116752</v>
      </c>
      <c r="I350" s="3">
        <f t="shared" si="148"/>
        <v>1.5992561681100543</v>
      </c>
      <c r="J350" s="3">
        <f t="shared" si="136"/>
        <v>11.6</v>
      </c>
      <c r="K350" s="3">
        <f t="shared" si="149"/>
        <v>84.139115848474958</v>
      </c>
      <c r="L350" s="3">
        <f t="shared" si="129"/>
        <v>-25.761424045741151</v>
      </c>
      <c r="M350" s="3">
        <f t="shared" si="130"/>
        <v>-22.773263216674803</v>
      </c>
      <c r="N350" s="20">
        <f t="shared" si="150"/>
        <v>2025654.1710436663</v>
      </c>
      <c r="O350" s="21">
        <f t="shared" si="137"/>
        <v>1417957.9197305664</v>
      </c>
      <c r="P350" s="22">
        <f t="shared" si="138"/>
        <v>10.845420995845</v>
      </c>
      <c r="Q350" s="22">
        <f t="shared" si="151"/>
        <v>12.429509809232977</v>
      </c>
      <c r="R350" s="22">
        <f t="shared" si="152"/>
        <v>12.429509809232977</v>
      </c>
      <c r="S350" s="23">
        <f t="shared" si="139"/>
        <v>5.8079709472234091</v>
      </c>
      <c r="T350" s="24">
        <f t="shared" si="153"/>
        <v>-22.123076614945443</v>
      </c>
      <c r="U350" s="21">
        <f t="shared" si="154"/>
        <v>1850570.3958152574</v>
      </c>
      <c r="V350" s="21">
        <f t="shared" si="140"/>
        <v>1295399.2770706802</v>
      </c>
      <c r="W350" s="22">
        <f t="shared" si="141"/>
        <v>8.0938345879556373</v>
      </c>
      <c r="X350" s="23">
        <f t="shared" si="142"/>
        <v>3.7820281620083618</v>
      </c>
      <c r="Y350" s="24">
        <f t="shared" si="155"/>
        <v>-13.160917120739821</v>
      </c>
      <c r="Z350" s="14">
        <f t="shared" si="156"/>
        <v>0.32043485037373642</v>
      </c>
      <c r="AJ350">
        <f t="shared" si="132"/>
        <v>0</v>
      </c>
      <c r="AL350">
        <f t="shared" si="131"/>
        <v>84.139115848474958</v>
      </c>
    </row>
    <row r="351" spans="1:38" x14ac:dyDescent="0.25">
      <c r="A351" s="3">
        <f t="shared" si="143"/>
        <v>1393</v>
      </c>
      <c r="B351" s="3">
        <f t="shared" si="145"/>
        <v>23.216666666666665</v>
      </c>
      <c r="C351" s="8">
        <f t="shared" si="144"/>
        <v>20</v>
      </c>
      <c r="D351" s="10">
        <f t="shared" si="133"/>
        <v>293.14999999999998</v>
      </c>
      <c r="E351" s="3">
        <f t="shared" si="146"/>
        <v>98.704405954904885</v>
      </c>
      <c r="F351" s="3">
        <f t="shared" si="134"/>
        <v>371.85440595490485</v>
      </c>
      <c r="G351" s="14">
        <f t="shared" si="147"/>
        <v>91.901750981809812</v>
      </c>
      <c r="H351" s="3">
        <f t="shared" si="135"/>
        <v>365.05175098180979</v>
      </c>
      <c r="I351" s="3">
        <f t="shared" si="148"/>
        <v>1.5992765322966869</v>
      </c>
      <c r="J351" s="3">
        <f t="shared" si="136"/>
        <v>11.6</v>
      </c>
      <c r="K351" s="3">
        <f t="shared" si="149"/>
        <v>84.13804447362287</v>
      </c>
      <c r="L351" s="3">
        <f t="shared" si="129"/>
        <v>-25.763332140475082</v>
      </c>
      <c r="M351" s="3">
        <f t="shared" si="130"/>
        <v>-22.774920497320679</v>
      </c>
      <c r="N351" s="20">
        <f t="shared" si="150"/>
        <v>2025762.9386869117</v>
      </c>
      <c r="O351" s="21">
        <f t="shared" si="137"/>
        <v>1418034.0570808381</v>
      </c>
      <c r="P351" s="22">
        <f t="shared" si="138"/>
        <v>10.845537462472251</v>
      </c>
      <c r="Q351" s="22">
        <f t="shared" si="151"/>
        <v>12.429732273052547</v>
      </c>
      <c r="R351" s="22">
        <f t="shared" si="152"/>
        <v>12.429732273052547</v>
      </c>
      <c r="S351" s="23">
        <f t="shared" si="139"/>
        <v>5.8080748984990995</v>
      </c>
      <c r="T351" s="24">
        <f t="shared" si="153"/>
        <v>-22.12466049599356</v>
      </c>
      <c r="U351" s="21">
        <f t="shared" si="154"/>
        <v>1850670.2464548398</v>
      </c>
      <c r="V351" s="21">
        <f t="shared" si="140"/>
        <v>1295469.1725183879</v>
      </c>
      <c r="W351" s="22">
        <f t="shared" si="141"/>
        <v>8.0939219293634661</v>
      </c>
      <c r="X351" s="23">
        <f t="shared" si="142"/>
        <v>3.7820689742662017</v>
      </c>
      <c r="Y351" s="24">
        <f t="shared" si="155"/>
        <v>-13.161769268651918</v>
      </c>
      <c r="Z351" s="14">
        <f t="shared" si="156"/>
        <v>0.3133620711816274</v>
      </c>
      <c r="AJ351">
        <f t="shared" si="132"/>
        <v>0</v>
      </c>
      <c r="AL351">
        <f t="shared" si="131"/>
        <v>84.13804447362287</v>
      </c>
    </row>
    <row r="352" spans="1:38" x14ac:dyDescent="0.25">
      <c r="A352" s="3">
        <f t="shared" si="143"/>
        <v>1398</v>
      </c>
      <c r="B352" s="3">
        <f t="shared" si="145"/>
        <v>23.3</v>
      </c>
      <c r="C352" s="8">
        <f t="shared" si="144"/>
        <v>20</v>
      </c>
      <c r="D352" s="10">
        <f t="shared" si="133"/>
        <v>293.14999999999998</v>
      </c>
      <c r="E352" s="3">
        <f t="shared" si="146"/>
        <v>98.708538492637402</v>
      </c>
      <c r="F352" s="3">
        <f t="shared" si="134"/>
        <v>371.85853849263736</v>
      </c>
      <c r="G352" s="14">
        <f t="shared" si="147"/>
        <v>91.905544722642063</v>
      </c>
      <c r="H352" s="3">
        <f t="shared" si="135"/>
        <v>365.05554472264203</v>
      </c>
      <c r="I352" s="3">
        <f t="shared" si="148"/>
        <v>1.5992964469960198</v>
      </c>
      <c r="J352" s="3">
        <f t="shared" si="136"/>
        <v>11.6</v>
      </c>
      <c r="K352" s="3">
        <f t="shared" si="149"/>
        <v>84.136996773015952</v>
      </c>
      <c r="L352" s="3">
        <f t="shared" si="129"/>
        <v>-25.765198181816185</v>
      </c>
      <c r="M352" s="3">
        <f t="shared" si="130"/>
        <v>-22.776541247713158</v>
      </c>
      <c r="N352" s="20">
        <f t="shared" si="150"/>
        <v>2025869.3055628152</v>
      </c>
      <c r="O352" s="21">
        <f t="shared" si="137"/>
        <v>1418108.5138939705</v>
      </c>
      <c r="P352" s="22">
        <f t="shared" si="138"/>
        <v>10.84565135355863</v>
      </c>
      <c r="Q352" s="22">
        <f t="shared" si="151"/>
        <v>12.429949818851469</v>
      </c>
      <c r="R352" s="22">
        <f t="shared" si="152"/>
        <v>12.429949818851469</v>
      </c>
      <c r="S352" s="23">
        <f t="shared" si="139"/>
        <v>5.8081765517178683</v>
      </c>
      <c r="T352" s="24">
        <f t="shared" si="153"/>
        <v>-22.12620944433732</v>
      </c>
      <c r="U352" s="21">
        <f t="shared" si="154"/>
        <v>1850767.8930793675</v>
      </c>
      <c r="V352" s="21">
        <f t="shared" si="140"/>
        <v>1295537.5251555571</v>
      </c>
      <c r="W352" s="22">
        <f t="shared" si="141"/>
        <v>8.0940073392280638</v>
      </c>
      <c r="X352" s="23">
        <f t="shared" si="142"/>
        <v>3.7821088839665684</v>
      </c>
      <c r="Y352" s="24">
        <f t="shared" si="155"/>
        <v>-13.162602615894862</v>
      </c>
      <c r="Z352" s="14">
        <f t="shared" si="156"/>
        <v>0.30644528325442622</v>
      </c>
      <c r="AJ352">
        <f t="shared" si="132"/>
        <v>0</v>
      </c>
      <c r="AL352">
        <f t="shared" si="131"/>
        <v>84.136996773015952</v>
      </c>
    </row>
    <row r="353" spans="1:38" x14ac:dyDescent="0.25">
      <c r="A353" s="3">
        <f t="shared" si="143"/>
        <v>1403</v>
      </c>
      <c r="B353" s="3">
        <f t="shared" si="145"/>
        <v>23.383333333333333</v>
      </c>
      <c r="C353" s="8">
        <f t="shared" si="144"/>
        <v>20</v>
      </c>
      <c r="D353" s="10">
        <f t="shared" si="133"/>
        <v>293.14999999999998</v>
      </c>
      <c r="E353" s="3">
        <f t="shared" si="146"/>
        <v>98.712579813564432</v>
      </c>
      <c r="F353" s="3">
        <f t="shared" si="134"/>
        <v>371.86257981356442</v>
      </c>
      <c r="G353" s="14">
        <f t="shared" si="147"/>
        <v>91.909254722358455</v>
      </c>
      <c r="H353" s="3">
        <f t="shared" si="135"/>
        <v>365.05925472235845</v>
      </c>
      <c r="I353" s="3">
        <f t="shared" si="148"/>
        <v>1.5993159221215669</v>
      </c>
      <c r="J353" s="3">
        <f t="shared" si="136"/>
        <v>11.6</v>
      </c>
      <c r="K353" s="3">
        <f t="shared" si="149"/>
        <v>84.135972223361534</v>
      </c>
      <c r="L353" s="3">
        <f t="shared" si="129"/>
        <v>-25.76702309451219</v>
      </c>
      <c r="M353" s="3">
        <f t="shared" si="130"/>
        <v>-22.778126271351088</v>
      </c>
      <c r="N353" s="20">
        <f t="shared" si="150"/>
        <v>2025973.3246206809</v>
      </c>
      <c r="O353" s="21">
        <f t="shared" si="137"/>
        <v>1418181.3272344766</v>
      </c>
      <c r="P353" s="22">
        <f t="shared" si="138"/>
        <v>10.845762726119847</v>
      </c>
      <c r="Q353" s="22">
        <f t="shared" si="151"/>
        <v>12.430162555434492</v>
      </c>
      <c r="R353" s="22">
        <f t="shared" si="152"/>
        <v>12.430162555434492</v>
      </c>
      <c r="S353" s="23">
        <f t="shared" si="139"/>
        <v>5.8082759577212082</v>
      </c>
      <c r="T353" s="24">
        <f t="shared" si="153"/>
        <v>-22.127724229224757</v>
      </c>
      <c r="U353" s="21">
        <f t="shared" si="154"/>
        <v>1850863.3843017053</v>
      </c>
      <c r="V353" s="21">
        <f t="shared" si="140"/>
        <v>1295604.3690111935</v>
      </c>
      <c r="W353" s="22">
        <f t="shared" si="141"/>
        <v>8.0940908603120842</v>
      </c>
      <c r="X353" s="23">
        <f t="shared" si="142"/>
        <v>3.782147911091283</v>
      </c>
      <c r="Y353" s="24">
        <f t="shared" si="155"/>
        <v>-13.163417576756872</v>
      </c>
      <c r="Z353" s="14">
        <f t="shared" si="156"/>
        <v>0.2996810515166235</v>
      </c>
      <c r="AJ353">
        <f t="shared" si="132"/>
        <v>0</v>
      </c>
      <c r="AL353">
        <f t="shared" si="131"/>
        <v>84.135972223361534</v>
      </c>
    </row>
    <row r="354" spans="1:38" x14ac:dyDescent="0.25">
      <c r="A354" s="3">
        <f t="shared" si="143"/>
        <v>1408</v>
      </c>
      <c r="B354" s="3">
        <f t="shared" si="145"/>
        <v>23.466666666666665</v>
      </c>
      <c r="C354" s="8">
        <f t="shared" si="144"/>
        <v>20</v>
      </c>
      <c r="D354" s="10">
        <f t="shared" si="133"/>
        <v>293.14999999999998</v>
      </c>
      <c r="E354" s="3">
        <f t="shared" si="146"/>
        <v>98.716531929557419</v>
      </c>
      <c r="F354" s="3">
        <f t="shared" si="134"/>
        <v>371.86653192955737</v>
      </c>
      <c r="G354" s="14">
        <f t="shared" si="147"/>
        <v>91.912882828057306</v>
      </c>
      <c r="H354" s="3">
        <f t="shared" si="135"/>
        <v>365.0628828280573</v>
      </c>
      <c r="I354" s="3">
        <f t="shared" si="148"/>
        <v>1.5993349673685373</v>
      </c>
      <c r="J354" s="3">
        <f t="shared" si="136"/>
        <v>11.6</v>
      </c>
      <c r="K354" s="3">
        <f t="shared" si="149"/>
        <v>84.13497031294078</v>
      </c>
      <c r="L354" s="3">
        <f t="shared" si="129"/>
        <v>-25.76880778306684</v>
      </c>
      <c r="M354" s="3">
        <f t="shared" si="130"/>
        <v>-22.779676354134686</v>
      </c>
      <c r="N354" s="20">
        <f t="shared" si="150"/>
        <v>2026075.0476438184</v>
      </c>
      <c r="O354" s="21">
        <f t="shared" si="137"/>
        <v>1418252.5333506728</v>
      </c>
      <c r="P354" s="22">
        <f t="shared" si="138"/>
        <v>10.845871635906786</v>
      </c>
      <c r="Q354" s="22">
        <f t="shared" si="151"/>
        <v>12.430370589195549</v>
      </c>
      <c r="R354" s="22">
        <f t="shared" si="152"/>
        <v>12.430370589195549</v>
      </c>
      <c r="S354" s="23">
        <f t="shared" si="139"/>
        <v>5.8083731662241025</v>
      </c>
      <c r="T354" s="24">
        <f t="shared" si="153"/>
        <v>-22.129205603016622</v>
      </c>
      <c r="U354" s="21">
        <f t="shared" si="154"/>
        <v>1850956.7676640875</v>
      </c>
      <c r="V354" s="21">
        <f t="shared" si="140"/>
        <v>1295669.7373648612</v>
      </c>
      <c r="W354" s="22">
        <f t="shared" si="141"/>
        <v>8.094172534429422</v>
      </c>
      <c r="X354" s="23">
        <f t="shared" si="142"/>
        <v>3.782186075178839</v>
      </c>
      <c r="Y354" s="24">
        <f t="shared" si="155"/>
        <v>-13.164214556419097</v>
      </c>
      <c r="Z354" s="14">
        <f t="shared" si="156"/>
        <v>0.29306601630353413</v>
      </c>
      <c r="AJ354">
        <f t="shared" si="132"/>
        <v>0</v>
      </c>
      <c r="AL354">
        <f t="shared" si="131"/>
        <v>84.13497031294078</v>
      </c>
    </row>
    <row r="355" spans="1:38" x14ac:dyDescent="0.25">
      <c r="A355" s="3">
        <f t="shared" si="143"/>
        <v>1413</v>
      </c>
      <c r="B355" s="3">
        <f t="shared" si="145"/>
        <v>23.55</v>
      </c>
      <c r="C355" s="8">
        <f t="shared" si="144"/>
        <v>20</v>
      </c>
      <c r="D355" s="10">
        <f t="shared" si="133"/>
        <v>293.14999999999998</v>
      </c>
      <c r="E355" s="3">
        <f t="shared" si="146"/>
        <v>98.720396808181462</v>
      </c>
      <c r="F355" s="3">
        <f t="shared" si="134"/>
        <v>371.87039680818145</v>
      </c>
      <c r="G355" s="14">
        <f t="shared" si="147"/>
        <v>91.916430846154398</v>
      </c>
      <c r="H355" s="3">
        <f t="shared" si="135"/>
        <v>365.06643084615439</v>
      </c>
      <c r="I355" s="3">
        <f t="shared" si="148"/>
        <v>1.5993535922186266</v>
      </c>
      <c r="J355" s="3">
        <f t="shared" si="136"/>
        <v>11.6</v>
      </c>
      <c r="K355" s="3">
        <f t="shared" si="149"/>
        <v>84.13399054135246</v>
      </c>
      <c r="L355" s="3">
        <f t="shared" si="129"/>
        <v>-25.770553132179263</v>
      </c>
      <c r="M355" s="3">
        <f t="shared" si="130"/>
        <v>-22.781192264747851</v>
      </c>
      <c r="N355" s="20">
        <f t="shared" si="150"/>
        <v>2026174.5252751419</v>
      </c>
      <c r="O355" s="21">
        <f t="shared" si="137"/>
        <v>1418322.1676925994</v>
      </c>
      <c r="P355" s="22">
        <f t="shared" si="138"/>
        <v>10.845978137433706</v>
      </c>
      <c r="Q355" s="22">
        <f t="shared" si="151"/>
        <v>12.430574024171486</v>
      </c>
      <c r="R355" s="22">
        <f t="shared" si="152"/>
        <v>12.430574024171486</v>
      </c>
      <c r="S355" s="23">
        <f t="shared" si="139"/>
        <v>5.808468225840131</v>
      </c>
      <c r="T355" s="24">
        <f t="shared" si="153"/>
        <v>-22.13065430155509</v>
      </c>
      <c r="U355" s="21">
        <f t="shared" si="154"/>
        <v>1851048.0896616259</v>
      </c>
      <c r="V355" s="21">
        <f t="shared" si="140"/>
        <v>1295733.6627631381</v>
      </c>
      <c r="W355" s="22">
        <f t="shared" si="141"/>
        <v>8.0942524024663083</v>
      </c>
      <c r="X355" s="23">
        <f t="shared" si="142"/>
        <v>3.782223395334257</v>
      </c>
      <c r="Y355" s="24">
        <f t="shared" si="155"/>
        <v>-13.164993951154747</v>
      </c>
      <c r="Z355" s="14">
        <f t="shared" si="156"/>
        <v>0.28659689171551328</v>
      </c>
      <c r="AJ355">
        <f t="shared" si="132"/>
        <v>0</v>
      </c>
      <c r="AL355">
        <f t="shared" si="131"/>
        <v>84.13399054135246</v>
      </c>
    </row>
    <row r="356" spans="1:38" x14ac:dyDescent="0.25">
      <c r="A356" s="3">
        <f t="shared" si="143"/>
        <v>1418</v>
      </c>
      <c r="B356" s="3">
        <f t="shared" si="145"/>
        <v>23.633333333333333</v>
      </c>
      <c r="C356" s="8">
        <f t="shared" si="144"/>
        <v>20</v>
      </c>
      <c r="D356" s="10">
        <f t="shared" si="133"/>
        <v>293.14999999999998</v>
      </c>
      <c r="E356" s="3">
        <f t="shared" si="146"/>
        <v>98.72417637366803</v>
      </c>
      <c r="F356" s="3">
        <f t="shared" si="134"/>
        <v>371.87417637366798</v>
      </c>
      <c r="G356" s="14">
        <f t="shared" si="147"/>
        <v>91.919900543276526</v>
      </c>
      <c r="H356" s="3">
        <f t="shared" si="135"/>
        <v>365.0699005432765</v>
      </c>
      <c r="I356" s="3">
        <f t="shared" si="148"/>
        <v>1.5993718059447062</v>
      </c>
      <c r="J356" s="3">
        <f t="shared" si="136"/>
        <v>11.6</v>
      </c>
      <c r="K356" s="3">
        <f t="shared" si="149"/>
        <v>84.133032419262264</v>
      </c>
      <c r="L356" s="3">
        <f t="shared" si="129"/>
        <v>-25.772260007173479</v>
      </c>
      <c r="M356" s="3">
        <f t="shared" si="130"/>
        <v>-22.782674755032076</v>
      </c>
      <c r="N356" s="20">
        <f t="shared" si="150"/>
        <v>2026271.8070422062</v>
      </c>
      <c r="O356" s="21">
        <f t="shared" si="137"/>
        <v>1418390.2649295442</v>
      </c>
      <c r="P356" s="22">
        <f t="shared" si="138"/>
        <v>10.84608228400575</v>
      </c>
      <c r="Q356" s="22">
        <f t="shared" si="151"/>
        <v>12.430772962094292</v>
      </c>
      <c r="R356" s="22">
        <f t="shared" si="152"/>
        <v>12.430772962094292</v>
      </c>
      <c r="S356" s="23">
        <f t="shared" si="139"/>
        <v>5.8085611841058782</v>
      </c>
      <c r="T356" s="24">
        <f t="shared" si="153"/>
        <v>-22.13207104452399</v>
      </c>
      <c r="U356" s="21">
        <f t="shared" si="154"/>
        <v>1851137.3957653085</v>
      </c>
      <c r="V356" s="21">
        <f t="shared" si="140"/>
        <v>1295796.1770357159</v>
      </c>
      <c r="W356" s="22">
        <f t="shared" si="141"/>
        <v>8.09433050440202</v>
      </c>
      <c r="X356" s="23">
        <f t="shared" si="142"/>
        <v>3.7822598902387621</v>
      </c>
      <c r="Y356" s="24">
        <f t="shared" si="155"/>
        <v>-13.165756148524116</v>
      </c>
      <c r="Z356" s="14">
        <f t="shared" si="156"/>
        <v>0.28027046400860378</v>
      </c>
      <c r="AJ356">
        <f t="shared" si="132"/>
        <v>0</v>
      </c>
      <c r="AL356">
        <f t="shared" si="131"/>
        <v>84.133032419262264</v>
      </c>
    </row>
    <row r="357" spans="1:38" x14ac:dyDescent="0.25">
      <c r="A357" s="3">
        <f t="shared" si="143"/>
        <v>1423</v>
      </c>
      <c r="B357" s="3">
        <f t="shared" si="145"/>
        <v>23.716666666666665</v>
      </c>
      <c r="C357" s="8">
        <f t="shared" si="144"/>
        <v>20</v>
      </c>
      <c r="D357" s="10">
        <f t="shared" si="133"/>
        <v>293.14999999999998</v>
      </c>
      <c r="E357" s="3">
        <f t="shared" si="146"/>
        <v>98.727872507866593</v>
      </c>
      <c r="F357" s="3">
        <f t="shared" si="134"/>
        <v>371.87787250786658</v>
      </c>
      <c r="G357" s="14">
        <f t="shared" si="147"/>
        <v>91.923293647135253</v>
      </c>
      <c r="H357" s="3">
        <f t="shared" si="135"/>
        <v>365.07329364713524</v>
      </c>
      <c r="I357" s="3">
        <f t="shared" si="148"/>
        <v>1.5993896176154092</v>
      </c>
      <c r="J357" s="3">
        <f t="shared" si="136"/>
        <v>11.6</v>
      </c>
      <c r="K357" s="3">
        <f t="shared" si="149"/>
        <v>84.1320954681578</v>
      </c>
      <c r="L357" s="3">
        <f t="shared" si="129"/>
        <v>-25.773929254419475</v>
      </c>
      <c r="M357" s="3">
        <f t="shared" si="130"/>
        <v>-22.784124560352598</v>
      </c>
      <c r="N357" s="20">
        <f t="shared" si="150"/>
        <v>2026366.9413817008</v>
      </c>
      <c r="O357" s="21">
        <f t="shared" si="137"/>
        <v>1418456.8589671904</v>
      </c>
      <c r="P357" s="22">
        <f t="shared" si="138"/>
        <v>10.846184127745875</v>
      </c>
      <c r="Q357" s="22">
        <f t="shared" si="151"/>
        <v>12.43096750244236</v>
      </c>
      <c r="R357" s="22">
        <f t="shared" si="152"/>
        <v>12.43096750244236</v>
      </c>
      <c r="S357" s="23">
        <f t="shared" si="139"/>
        <v>5.8086520875048855</v>
      </c>
      <c r="T357" s="24">
        <f t="shared" si="153"/>
        <v>-22.133456535801667</v>
      </c>
      <c r="U357" s="21">
        <f t="shared" si="154"/>
        <v>1851224.7304444886</v>
      </c>
      <c r="V357" s="21">
        <f t="shared" si="140"/>
        <v>1295857.3113111418</v>
      </c>
      <c r="W357" s="22">
        <f t="shared" si="141"/>
        <v>8.0944068793290391</v>
      </c>
      <c r="X357" s="23">
        <f t="shared" si="142"/>
        <v>3.7822955781592054</v>
      </c>
      <c r="Y357" s="24">
        <f t="shared" si="155"/>
        <v>-13.166501527565158</v>
      </c>
      <c r="Z357" s="14">
        <f t="shared" si="156"/>
        <v>0.27408359001890936</v>
      </c>
      <c r="AJ357">
        <f t="shared" si="132"/>
        <v>0</v>
      </c>
      <c r="AL357">
        <f t="shared" si="131"/>
        <v>84.1320954681578</v>
      </c>
    </row>
    <row r="358" spans="1:38" x14ac:dyDescent="0.25">
      <c r="A358" s="3">
        <f t="shared" si="143"/>
        <v>1428</v>
      </c>
      <c r="B358" s="3">
        <f t="shared" si="145"/>
        <v>23.8</v>
      </c>
      <c r="C358" s="8">
        <f t="shared" si="144"/>
        <v>20</v>
      </c>
      <c r="D358" s="10">
        <f t="shared" si="133"/>
        <v>293.14999999999998</v>
      </c>
      <c r="E358" s="3">
        <f t="shared" si="146"/>
        <v>98.731487051175378</v>
      </c>
      <c r="F358" s="3">
        <f t="shared" si="134"/>
        <v>371.88148705117533</v>
      </c>
      <c r="G358" s="14">
        <f t="shared" si="147"/>
        <v>91.926611847381949</v>
      </c>
      <c r="H358" s="3">
        <f t="shared" si="135"/>
        <v>365.07661184738191</v>
      </c>
      <c r="I358" s="3">
        <f t="shared" si="148"/>
        <v>1.5994070360996142</v>
      </c>
      <c r="J358" s="3">
        <f t="shared" si="136"/>
        <v>11.6</v>
      </c>
      <c r="K358" s="3">
        <f t="shared" si="149"/>
        <v>84.131179220109004</v>
      </c>
      <c r="L358" s="3">
        <f t="shared" si="129"/>
        <v>-25.7755617017445</v>
      </c>
      <c r="M358" s="3">
        <f t="shared" si="130"/>
        <v>-22.785542399956512</v>
      </c>
      <c r="N358" s="20">
        <f t="shared" si="150"/>
        <v>2026459.9756634082</v>
      </c>
      <c r="O358" s="21">
        <f t="shared" si="137"/>
        <v>1418521.9829643855</v>
      </c>
      <c r="P358" s="22">
        <f t="shared" si="138"/>
        <v>10.846283719621191</v>
      </c>
      <c r="Q358" s="22">
        <f t="shared" si="151"/>
        <v>12.431157742490571</v>
      </c>
      <c r="R358" s="22">
        <f t="shared" si="152"/>
        <v>12.431157742490571</v>
      </c>
      <c r="S358" s="23">
        <f t="shared" si="139"/>
        <v>5.8087409814910496</v>
      </c>
      <c r="T358" s="24">
        <f t="shared" si="153"/>
        <v>-22.134811463806084</v>
      </c>
      <c r="U358" s="21">
        <f t="shared" si="154"/>
        <v>1851310.1371888928</v>
      </c>
      <c r="V358" s="21">
        <f t="shared" si="140"/>
        <v>1295917.0960322248</v>
      </c>
      <c r="W358" s="22">
        <f t="shared" si="141"/>
        <v>8.0944815654728437</v>
      </c>
      <c r="X358" s="23">
        <f t="shared" si="142"/>
        <v>3.7823304769573109</v>
      </c>
      <c r="Y358" s="24">
        <f t="shared" si="155"/>
        <v>-13.167230458980168</v>
      </c>
      <c r="Z358" s="14">
        <f t="shared" si="156"/>
        <v>0.26803319562174011</v>
      </c>
      <c r="AJ358">
        <f t="shared" si="132"/>
        <v>0</v>
      </c>
      <c r="AL358">
        <f t="shared" si="131"/>
        <v>84.131179220109004</v>
      </c>
    </row>
    <row r="359" spans="1:38" x14ac:dyDescent="0.25">
      <c r="A359" s="3">
        <f t="shared" si="143"/>
        <v>1433</v>
      </c>
      <c r="B359" s="3">
        <f t="shared" si="145"/>
        <v>23.883333333333333</v>
      </c>
      <c r="C359" s="8">
        <f t="shared" si="144"/>
        <v>20</v>
      </c>
      <c r="D359" s="10">
        <f t="shared" si="133"/>
        <v>293.14999999999998</v>
      </c>
      <c r="E359" s="3">
        <f t="shared" si="146"/>
        <v>98.735021803451872</v>
      </c>
      <c r="F359" s="3">
        <f t="shared" si="134"/>
        <v>371.88502180345188</v>
      </c>
      <c r="G359" s="14">
        <f t="shared" si="147"/>
        <v>91.929856796443858</v>
      </c>
      <c r="H359" s="3">
        <f t="shared" si="135"/>
        <v>365.07985679644383</v>
      </c>
      <c r="I359" s="3">
        <f t="shared" si="148"/>
        <v>1.5994240700708344</v>
      </c>
      <c r="J359" s="3">
        <f t="shared" si="136"/>
        <v>11.6</v>
      </c>
      <c r="K359" s="3">
        <f t="shared" si="149"/>
        <v>84.130283217533844</v>
      </c>
      <c r="L359" s="3">
        <f t="shared" si="129"/>
        <v>-25.777158158836286</v>
      </c>
      <c r="M359" s="3">
        <f t="shared" si="130"/>
        <v>-22.786928977323402</v>
      </c>
      <c r="N359" s="20">
        <f t="shared" si="150"/>
        <v>2026550.9562136363</v>
      </c>
      <c r="O359" s="21">
        <f t="shared" si="137"/>
        <v>1418585.6693495454</v>
      </c>
      <c r="P359" s="22">
        <f t="shared" si="138"/>
        <v>10.846381109468668</v>
      </c>
      <c r="Q359" s="22">
        <f t="shared" si="151"/>
        <v>12.431343777359192</v>
      </c>
      <c r="R359" s="22">
        <f t="shared" si="152"/>
        <v>12.431343777359192</v>
      </c>
      <c r="S359" s="23">
        <f t="shared" si="139"/>
        <v>5.8088279105114777</v>
      </c>
      <c r="T359" s="24">
        <f t="shared" si="153"/>
        <v>-22.136136501832453</v>
      </c>
      <c r="U359" s="21">
        <f t="shared" si="154"/>
        <v>1851393.6585301417</v>
      </c>
      <c r="V359" s="21">
        <f t="shared" si="140"/>
        <v>1295975.5609710992</v>
      </c>
      <c r="W359" s="22">
        <f t="shared" si="141"/>
        <v>8.0945546002111826</v>
      </c>
      <c r="X359" s="23">
        <f t="shared" si="142"/>
        <v>3.7823646040986798</v>
      </c>
      <c r="Y359" s="24">
        <f t="shared" si="155"/>
        <v>-13.167943305318197</v>
      </c>
      <c r="Z359" s="14">
        <f t="shared" si="156"/>
        <v>0.26211627422350858</v>
      </c>
      <c r="AJ359">
        <f t="shared" si="132"/>
        <v>0</v>
      </c>
      <c r="AL359">
        <f t="shared" si="131"/>
        <v>84.130283217533844</v>
      </c>
    </row>
    <row r="360" spans="1:38" x14ac:dyDescent="0.25">
      <c r="A360" s="3">
        <f t="shared" si="143"/>
        <v>1438</v>
      </c>
      <c r="B360" s="3">
        <f t="shared" si="145"/>
        <v>23.966666666666665</v>
      </c>
      <c r="C360" s="8">
        <f t="shared" si="144"/>
        <v>20</v>
      </c>
      <c r="D360" s="10">
        <f t="shared" si="133"/>
        <v>293.14999999999998</v>
      </c>
      <c r="E360" s="3">
        <f t="shared" si="146"/>
        <v>98.738478524903357</v>
      </c>
      <c r="F360" s="3">
        <f t="shared" si="134"/>
        <v>371.88847852490335</v>
      </c>
      <c r="G360" s="14">
        <f t="shared" si="147"/>
        <v>91.933030110342074</v>
      </c>
      <c r="H360" s="3">
        <f t="shared" si="135"/>
        <v>365.08303011034207</v>
      </c>
      <c r="I360" s="3">
        <f t="shared" si="148"/>
        <v>1.5994407280115093</v>
      </c>
      <c r="J360" s="3">
        <f t="shared" si="136"/>
        <v>11.6</v>
      </c>
      <c r="K360" s="3">
        <f t="shared" si="149"/>
        <v>84.129407012969182</v>
      </c>
      <c r="L360" s="3">
        <f t="shared" si="129"/>
        <v>-25.778719417637113</v>
      </c>
      <c r="M360" s="3">
        <f t="shared" si="130"/>
        <v>-22.788284980508326</v>
      </c>
      <c r="N360" s="20">
        <f t="shared" si="150"/>
        <v>2026639.9283381423</v>
      </c>
      <c r="O360" s="21">
        <f t="shared" si="137"/>
        <v>1418647.9498366995</v>
      </c>
      <c r="P360" s="22">
        <f t="shared" si="138"/>
        <v>10.846476346020292</v>
      </c>
      <c r="Q360" s="22">
        <f t="shared" si="151"/>
        <v>12.431525700061737</v>
      </c>
      <c r="R360" s="22">
        <f t="shared" si="152"/>
        <v>12.431525700061737</v>
      </c>
      <c r="S360" s="23">
        <f t="shared" si="139"/>
        <v>5.8089129180288479</v>
      </c>
      <c r="T360" s="24">
        <f t="shared" si="153"/>
        <v>-22.137432308383612</v>
      </c>
      <c r="U360" s="21">
        <f t="shared" si="154"/>
        <v>1851475.3360628013</v>
      </c>
      <c r="V360" s="21">
        <f t="shared" si="140"/>
        <v>1296032.7352439607</v>
      </c>
      <c r="W360" s="22">
        <f t="shared" si="141"/>
        <v>8.094626020092953</v>
      </c>
      <c r="X360" s="23">
        <f t="shared" si="142"/>
        <v>3.782397976661616</v>
      </c>
      <c r="Y360" s="24">
        <f t="shared" si="155"/>
        <v>-13.168640421153654</v>
      </c>
      <c r="Z360" s="14">
        <f t="shared" si="156"/>
        <v>0.2563298852864726</v>
      </c>
      <c r="AJ360">
        <f t="shared" si="132"/>
        <v>0</v>
      </c>
      <c r="AL360">
        <f t="shared" si="131"/>
        <v>84.129407012969182</v>
      </c>
    </row>
    <row r="361" spans="1:38" x14ac:dyDescent="0.25">
      <c r="A361" s="3">
        <f t="shared" si="143"/>
        <v>1443</v>
      </c>
      <c r="B361" s="3">
        <f t="shared" si="145"/>
        <v>24.05</v>
      </c>
      <c r="C361" s="8">
        <f t="shared" si="144"/>
        <v>20</v>
      </c>
      <c r="D361" s="10">
        <f t="shared" si="133"/>
        <v>293.14999999999998</v>
      </c>
      <c r="E361" s="3">
        <f t="shared" si="146"/>
        <v>98.741858936958096</v>
      </c>
      <c r="F361" s="3">
        <f t="shared" si="134"/>
        <v>371.8918589369581</v>
      </c>
      <c r="G361" s="14">
        <f t="shared" si="147"/>
        <v>91.936133369491429</v>
      </c>
      <c r="H361" s="3">
        <f t="shared" si="135"/>
        <v>365.08613336949139</v>
      </c>
      <c r="I361" s="3">
        <f t="shared" si="148"/>
        <v>1.5994570182172012</v>
      </c>
      <c r="J361" s="3">
        <f t="shared" si="136"/>
        <v>11.6</v>
      </c>
      <c r="K361" s="3">
        <f t="shared" si="149"/>
        <v>84.128550168846857</v>
      </c>
      <c r="L361" s="3">
        <f t="shared" si="129"/>
        <v>-25.780246252729814</v>
      </c>
      <c r="M361" s="3">
        <f t="shared" si="130"/>
        <v>-22.789611082477521</v>
      </c>
      <c r="N361" s="20">
        <f t="shared" si="150"/>
        <v>2026726.9363445542</v>
      </c>
      <c r="O361" s="21">
        <f t="shared" si="137"/>
        <v>1418708.8554411877</v>
      </c>
      <c r="P361" s="22">
        <f t="shared" si="138"/>
        <v>10.84656947692768</v>
      </c>
      <c r="Q361" s="22">
        <f t="shared" si="151"/>
        <v>12.431703601551783</v>
      </c>
      <c r="R361" s="22">
        <f t="shared" si="152"/>
        <v>12.431703601551783</v>
      </c>
      <c r="S361" s="23">
        <f t="shared" si="139"/>
        <v>5.8089960465432879</v>
      </c>
      <c r="T361" s="24">
        <f t="shared" si="153"/>
        <v>-22.138699527493326</v>
      </c>
      <c r="U361" s="21">
        <f t="shared" si="154"/>
        <v>1851555.2104649728</v>
      </c>
      <c r="V361" s="21">
        <f t="shared" si="140"/>
        <v>1296088.6473254808</v>
      </c>
      <c r="W361" s="22">
        <f t="shared" si="141"/>
        <v>8.0946958608566639</v>
      </c>
      <c r="X361" s="23">
        <f t="shared" si="142"/>
        <v>3.7824306113457506</v>
      </c>
      <c r="Y361" s="24">
        <f t="shared" si="155"/>
        <v>-13.169322153260962</v>
      </c>
      <c r="Z361" s="14">
        <f t="shared" si="156"/>
        <v>0.25067115288523745</v>
      </c>
      <c r="AJ361">
        <f t="shared" si="132"/>
        <v>0</v>
      </c>
      <c r="AL361">
        <f t="shared" si="131"/>
        <v>84.128550168846857</v>
      </c>
    </row>
    <row r="362" spans="1:38" x14ac:dyDescent="0.25">
      <c r="A362" s="3">
        <f t="shared" si="143"/>
        <v>1448</v>
      </c>
      <c r="B362" s="3">
        <f t="shared" si="145"/>
        <v>24.133333333333333</v>
      </c>
      <c r="C362" s="8">
        <f t="shared" si="144"/>
        <v>20</v>
      </c>
      <c r="D362" s="10">
        <f t="shared" si="133"/>
        <v>293.14999999999998</v>
      </c>
      <c r="E362" s="3">
        <f t="shared" si="146"/>
        <v>98.745164723117369</v>
      </c>
      <c r="F362" s="3">
        <f t="shared" si="134"/>
        <v>371.89516472311732</v>
      </c>
      <c r="G362" s="14">
        <f t="shared" si="147"/>
        <v>91.939168119483142</v>
      </c>
      <c r="H362" s="3">
        <f t="shared" si="135"/>
        <v>365.08916811948313</v>
      </c>
      <c r="I362" s="3">
        <f t="shared" si="148"/>
        <v>1.5994729488007027</v>
      </c>
      <c r="J362" s="3">
        <f t="shared" si="136"/>
        <v>11.6</v>
      </c>
      <c r="K362" s="3">
        <f t="shared" si="149"/>
        <v>84.127712257274581</v>
      </c>
      <c r="L362" s="3">
        <f t="shared" si="129"/>
        <v>-25.781739421715308</v>
      </c>
      <c r="M362" s="3">
        <f t="shared" si="130"/>
        <v>-22.790907941437002</v>
      </c>
      <c r="N362" s="20">
        <f t="shared" si="150"/>
        <v>2026812.0235643033</v>
      </c>
      <c r="O362" s="21">
        <f t="shared" si="137"/>
        <v>1418768.4164950121</v>
      </c>
      <c r="P362" s="22">
        <f t="shared" si="138"/>
        <v>10.846660548786064</v>
      </c>
      <c r="Q362" s="22">
        <f t="shared" si="151"/>
        <v>12.431877570768659</v>
      </c>
      <c r="R362" s="22">
        <f t="shared" si="152"/>
        <v>12.431877570768659</v>
      </c>
      <c r="S362" s="23">
        <f t="shared" si="139"/>
        <v>5.8090773376137186</v>
      </c>
      <c r="T362" s="24">
        <f t="shared" si="153"/>
        <v>-22.139938789042468</v>
      </c>
      <c r="U362" s="21">
        <f t="shared" si="154"/>
        <v>1851633.3215184365</v>
      </c>
      <c r="V362" s="21">
        <f t="shared" si="140"/>
        <v>1296143.3250629054</v>
      </c>
      <c r="W362" s="22">
        <f t="shared" si="141"/>
        <v>8.0947641574484361</v>
      </c>
      <c r="X362" s="23">
        <f t="shared" si="142"/>
        <v>3.7824625244804508</v>
      </c>
      <c r="Y362" s="24">
        <f t="shared" si="155"/>
        <v>-13.169988840785399</v>
      </c>
      <c r="Z362" s="14">
        <f t="shared" si="156"/>
        <v>0.24513726429440119</v>
      </c>
      <c r="AJ362">
        <f t="shared" si="132"/>
        <v>0</v>
      </c>
      <c r="AL362">
        <f t="shared" si="131"/>
        <v>84.127712257274581</v>
      </c>
    </row>
    <row r="363" spans="1:38" x14ac:dyDescent="0.25">
      <c r="A363" s="3">
        <f t="shared" si="143"/>
        <v>1453</v>
      </c>
      <c r="B363" s="3">
        <f t="shared" si="145"/>
        <v>24.216666666666665</v>
      </c>
      <c r="C363" s="8">
        <f t="shared" si="144"/>
        <v>20</v>
      </c>
      <c r="D363" s="10">
        <f t="shared" si="133"/>
        <v>293.14999999999998</v>
      </c>
      <c r="E363" s="3">
        <f t="shared" si="146"/>
        <v>98.748397529788974</v>
      </c>
      <c r="F363" s="3">
        <f t="shared" si="134"/>
        <v>371.89839752978895</v>
      </c>
      <c r="G363" s="14">
        <f t="shared" si="147"/>
        <v>91.942135871850297</v>
      </c>
      <c r="H363" s="3">
        <f t="shared" si="135"/>
        <v>365.09213587185025</v>
      </c>
      <c r="I363" s="3">
        <f t="shared" si="148"/>
        <v>1.5994885276960529</v>
      </c>
      <c r="J363" s="3">
        <f t="shared" si="136"/>
        <v>11.6</v>
      </c>
      <c r="K363" s="3">
        <f t="shared" si="149"/>
        <v>84.126892859821837</v>
      </c>
      <c r="L363" s="3">
        <f t="shared" si="129"/>
        <v>-25.78319966558222</v>
      </c>
      <c r="M363" s="3">
        <f t="shared" si="130"/>
        <v>-22.79217620115385</v>
      </c>
      <c r="N363" s="20">
        <f t="shared" si="150"/>
        <v>2026895.2323740746</v>
      </c>
      <c r="O363" s="21">
        <f t="shared" si="137"/>
        <v>1418826.6626618521</v>
      </c>
      <c r="P363" s="22">
        <f t="shared" si="138"/>
        <v>10.846749607157832</v>
      </c>
      <c r="Q363" s="22">
        <f t="shared" si="151"/>
        <v>12.432047694682176</v>
      </c>
      <c r="R363" s="22">
        <f t="shared" si="152"/>
        <v>12.432047694682176</v>
      </c>
      <c r="S363" s="23">
        <f t="shared" si="139"/>
        <v>5.8091568318787621</v>
      </c>
      <c r="T363" s="24">
        <f t="shared" si="153"/>
        <v>-22.14115070906843</v>
      </c>
      <c r="U363" s="21">
        <f t="shared" si="154"/>
        <v>1851709.7081283557</v>
      </c>
      <c r="V363" s="21">
        <f t="shared" si="140"/>
        <v>1296196.795689849</v>
      </c>
      <c r="W363" s="22">
        <f t="shared" si="141"/>
        <v>8.0948309440396908</v>
      </c>
      <c r="X363" s="23">
        <f t="shared" si="142"/>
        <v>3.782493732033092</v>
      </c>
      <c r="Y363" s="24">
        <f t="shared" si="155"/>
        <v>-13.170640815410385</v>
      </c>
      <c r="Z363" s="14">
        <f t="shared" si="156"/>
        <v>0.2397254686069541</v>
      </c>
      <c r="AJ363">
        <f t="shared" si="132"/>
        <v>0</v>
      </c>
      <c r="AL363">
        <f t="shared" si="131"/>
        <v>84.126892859821837</v>
      </c>
    </row>
    <row r="364" spans="1:38" x14ac:dyDescent="0.25">
      <c r="A364" s="3">
        <f t="shared" si="143"/>
        <v>1458</v>
      </c>
      <c r="B364" s="3">
        <f t="shared" si="145"/>
        <v>24.3</v>
      </c>
      <c r="C364" s="8">
        <f t="shared" si="144"/>
        <v>20</v>
      </c>
      <c r="D364" s="10">
        <f t="shared" si="133"/>
        <v>293.14999999999998</v>
      </c>
      <c r="E364" s="3">
        <f t="shared" si="146"/>
        <v>98.751558967102454</v>
      </c>
      <c r="F364" s="3">
        <f t="shared" si="134"/>
        <v>371.90155896710246</v>
      </c>
      <c r="G364" s="14">
        <f t="shared" si="147"/>
        <v>91.945038104816319</v>
      </c>
      <c r="H364" s="3">
        <f t="shared" si="135"/>
        <v>365.0950381048163</v>
      </c>
      <c r="I364" s="3">
        <f t="shared" si="148"/>
        <v>1.5995037626624669</v>
      </c>
      <c r="J364" s="3">
        <f t="shared" si="136"/>
        <v>11.6</v>
      </c>
      <c r="K364" s="3">
        <f t="shared" si="149"/>
        <v>84.126091567310269</v>
      </c>
      <c r="L364" s="3">
        <f t="shared" si="129"/>
        <v>-25.784627709068332</v>
      </c>
      <c r="M364" s="3">
        <f t="shared" si="130"/>
        <v>-22.793416491270911</v>
      </c>
      <c r="N364" s="20">
        <f t="shared" si="150"/>
        <v>2026976.6042167933</v>
      </c>
      <c r="O364" s="21">
        <f t="shared" si="137"/>
        <v>1418883.6229517553</v>
      </c>
      <c r="P364" s="22">
        <f t="shared" si="138"/>
        <v>10.846836696595485</v>
      </c>
      <c r="Q364" s="22">
        <f t="shared" si="151"/>
        <v>12.432214058336342</v>
      </c>
      <c r="R364" s="22">
        <f t="shared" si="152"/>
        <v>12.432214058336342</v>
      </c>
      <c r="S364" s="23">
        <f t="shared" si="139"/>
        <v>5.8092345690771641</v>
      </c>
      <c r="T364" s="24">
        <f t="shared" si="153"/>
        <v>-22.142335890067859</v>
      </c>
      <c r="U364" s="21">
        <f t="shared" si="154"/>
        <v>1851784.4083425389</v>
      </c>
      <c r="V364" s="21">
        <f t="shared" si="140"/>
        <v>1296249.085839777</v>
      </c>
      <c r="W364" s="22">
        <f t="shared" si="141"/>
        <v>8.0948962540443166</v>
      </c>
      <c r="X364" s="23">
        <f t="shared" si="142"/>
        <v>3.7825242496170719</v>
      </c>
      <c r="Y364" s="24">
        <f t="shared" si="155"/>
        <v>-13.171278401520853</v>
      </c>
      <c r="Z364" s="14">
        <f t="shared" si="156"/>
        <v>0.23443307538231473</v>
      </c>
      <c r="AJ364">
        <f t="shared" si="132"/>
        <v>0</v>
      </c>
      <c r="AL364">
        <f t="shared" si="131"/>
        <v>84.126091567310269</v>
      </c>
    </row>
    <row r="365" spans="1:38" x14ac:dyDescent="0.25">
      <c r="A365" s="3">
        <f t="shared" si="143"/>
        <v>1463</v>
      </c>
      <c r="B365" s="3">
        <f t="shared" si="145"/>
        <v>24.383333333333333</v>
      </c>
      <c r="C365" s="8">
        <f t="shared" si="144"/>
        <v>20</v>
      </c>
      <c r="D365" s="10">
        <f t="shared" si="133"/>
        <v>293.14999999999998</v>
      </c>
      <c r="E365" s="3">
        <f t="shared" si="146"/>
        <v>98.75465060970653</v>
      </c>
      <c r="F365" s="3">
        <f t="shared" si="134"/>
        <v>371.90465060970649</v>
      </c>
      <c r="G365" s="14">
        <f t="shared" si="147"/>
        <v>91.947876264027485</v>
      </c>
      <c r="H365" s="3">
        <f t="shared" si="135"/>
        <v>365.09787626402749</v>
      </c>
      <c r="I365" s="3">
        <f t="shared" si="148"/>
        <v>1.599518661288176</v>
      </c>
      <c r="J365" s="3">
        <f t="shared" si="136"/>
        <v>11.6</v>
      </c>
      <c r="K365" s="3">
        <f t="shared" si="149"/>
        <v>84.12530797960919</v>
      </c>
      <c r="L365" s="3">
        <f t="shared" si="129"/>
        <v>-25.786024261014525</v>
      </c>
      <c r="M365" s="3">
        <f t="shared" si="130"/>
        <v>-22.794629427614474</v>
      </c>
      <c r="N365" s="20">
        <f t="shared" si="150"/>
        <v>2027056.1796221472</v>
      </c>
      <c r="O365" s="21">
        <f t="shared" si="137"/>
        <v>1418939.3257355029</v>
      </c>
      <c r="P365" s="22">
        <f t="shared" si="138"/>
        <v>10.846921860664114</v>
      </c>
      <c r="Q365" s="22">
        <f t="shared" si="151"/>
        <v>12.432376744892164</v>
      </c>
      <c r="R365" s="22">
        <f t="shared" si="152"/>
        <v>12.432376744892164</v>
      </c>
      <c r="S365" s="23">
        <f t="shared" si="139"/>
        <v>5.8093105880677935</v>
      </c>
      <c r="T365" s="24">
        <f t="shared" si="153"/>
        <v>-22.143494921292916</v>
      </c>
      <c r="U365" s="21">
        <f t="shared" si="154"/>
        <v>1851857.4593702967</v>
      </c>
      <c r="V365" s="21">
        <f t="shared" si="140"/>
        <v>1296300.2215592077</v>
      </c>
      <c r="W365" s="22">
        <f t="shared" si="141"/>
        <v>8.0949601201355748</v>
      </c>
      <c r="X365" s="23">
        <f t="shared" si="142"/>
        <v>3.7825540924997139</v>
      </c>
      <c r="Y365" s="24">
        <f t="shared" si="155"/>
        <v>-13.171901916363353</v>
      </c>
      <c r="Z365" s="14">
        <f t="shared" si="156"/>
        <v>0.22925745332392111</v>
      </c>
      <c r="AJ365">
        <f t="shared" si="132"/>
        <v>0</v>
      </c>
      <c r="AL365">
        <f t="shared" si="131"/>
        <v>84.12530797960919</v>
      </c>
    </row>
    <row r="366" spans="1:38" x14ac:dyDescent="0.25">
      <c r="A366" s="3">
        <f t="shared" si="143"/>
        <v>1468</v>
      </c>
      <c r="B366" s="3">
        <f t="shared" si="145"/>
        <v>24.466666666666665</v>
      </c>
      <c r="C366" s="8">
        <f t="shared" si="144"/>
        <v>20</v>
      </c>
      <c r="D366" s="10">
        <f t="shared" si="133"/>
        <v>293.14999999999998</v>
      </c>
      <c r="E366" s="3">
        <f t="shared" si="146"/>
        <v>98.757673997549063</v>
      </c>
      <c r="F366" s="3">
        <f t="shared" si="134"/>
        <v>371.90767399754907</v>
      </c>
      <c r="G366" s="14">
        <f t="shared" si="147"/>
        <v>91.950651763269079</v>
      </c>
      <c r="H366" s="3">
        <f t="shared" si="135"/>
        <v>365.10065176326907</v>
      </c>
      <c r="I366" s="3">
        <f t="shared" si="148"/>
        <v>1.599533230994189</v>
      </c>
      <c r="J366" s="3">
        <f t="shared" si="136"/>
        <v>11.6</v>
      </c>
      <c r="K366" s="3">
        <f t="shared" si="149"/>
        <v>84.124541705435092</v>
      </c>
      <c r="L366" s="3">
        <f t="shared" si="129"/>
        <v>-25.787390014711082</v>
      </c>
      <c r="M366" s="3">
        <f t="shared" si="130"/>
        <v>-22.795815612495574</v>
      </c>
      <c r="N366" s="20">
        <f t="shared" si="150"/>
        <v>2027133.9982266633</v>
      </c>
      <c r="O366" s="21">
        <f t="shared" si="137"/>
        <v>1418993.7987586642</v>
      </c>
      <c r="P366" s="22">
        <f t="shared" si="138"/>
        <v>10.84700514196331</v>
      </c>
      <c r="Q366" s="22">
        <f t="shared" si="151"/>
        <v>12.43253583566934</v>
      </c>
      <c r="R366" s="22">
        <f t="shared" si="152"/>
        <v>12.43253583566934</v>
      </c>
      <c r="S366" s="23">
        <f t="shared" si="139"/>
        <v>5.8093849268491278</v>
      </c>
      <c r="T366" s="24">
        <f t="shared" si="153"/>
        <v>-22.144628379040856</v>
      </c>
      <c r="U366" s="21">
        <f t="shared" si="154"/>
        <v>1851928.8976008731</v>
      </c>
      <c r="V366" s="21">
        <f t="shared" si="140"/>
        <v>1296350.2283206112</v>
      </c>
      <c r="W366" s="22">
        <f t="shared" si="141"/>
        <v>8.0950225742625381</v>
      </c>
      <c r="X366" s="23">
        <f t="shared" si="142"/>
        <v>3.7825832756099493</v>
      </c>
      <c r="Y366" s="24">
        <f t="shared" si="155"/>
        <v>-13.172511670202494</v>
      </c>
      <c r="Z366" s="14">
        <f t="shared" si="156"/>
        <v>0.22419602898508906</v>
      </c>
      <c r="AJ366">
        <f t="shared" si="132"/>
        <v>0</v>
      </c>
      <c r="AL366">
        <f t="shared" si="131"/>
        <v>84.124541705435092</v>
      </c>
    </row>
    <row r="367" spans="1:38" x14ac:dyDescent="0.25">
      <c r="A367" s="3">
        <f t="shared" si="143"/>
        <v>1473</v>
      </c>
      <c r="B367" s="3">
        <f t="shared" si="145"/>
        <v>24.55</v>
      </c>
      <c r="C367" s="8">
        <f t="shared" si="144"/>
        <v>20</v>
      </c>
      <c r="D367" s="10">
        <f t="shared" si="133"/>
        <v>293.14999999999998</v>
      </c>
      <c r="E367" s="3">
        <f t="shared" si="146"/>
        <v>98.760630636639974</v>
      </c>
      <c r="F367" s="3">
        <f t="shared" si="134"/>
        <v>371.91063063663995</v>
      </c>
      <c r="G367" s="14">
        <f t="shared" si="147"/>
        <v>91.953365985166087</v>
      </c>
      <c r="H367" s="3">
        <f t="shared" si="135"/>
        <v>365.10336598516608</v>
      </c>
      <c r="I367" s="3">
        <f t="shared" si="148"/>
        <v>1.5995474790379678</v>
      </c>
      <c r="J367" s="3">
        <f t="shared" si="136"/>
        <v>11.6</v>
      </c>
      <c r="K367" s="3">
        <f t="shared" si="149"/>
        <v>84.123792362155953</v>
      </c>
      <c r="L367" s="3">
        <f t="shared" si="129"/>
        <v>-25.788725648236344</v>
      </c>
      <c r="M367" s="3">
        <f t="shared" si="130"/>
        <v>-22.796975635004593</v>
      </c>
      <c r="N367" s="20">
        <f t="shared" si="150"/>
        <v>2027210.0987933441</v>
      </c>
      <c r="O367" s="21">
        <f t="shared" si="137"/>
        <v>1419047.0691553408</v>
      </c>
      <c r="P367" s="22">
        <f t="shared" si="138"/>
        <v>10.847086582148677</v>
      </c>
      <c r="Q367" s="22">
        <f t="shared" si="151"/>
        <v>12.432691410187195</v>
      </c>
      <c r="R367" s="22">
        <f t="shared" si="152"/>
        <v>12.432691410187195</v>
      </c>
      <c r="S367" s="23">
        <f t="shared" si="139"/>
        <v>5.8094576225783801</v>
      </c>
      <c r="T367" s="24">
        <f t="shared" si="153"/>
        <v>-22.145736826937647</v>
      </c>
      <c r="U367" s="21">
        <f t="shared" si="154"/>
        <v>1851998.7586214805</v>
      </c>
      <c r="V367" s="21">
        <f t="shared" si="140"/>
        <v>1296399.1310350364</v>
      </c>
      <c r="W367" s="22">
        <f t="shared" si="141"/>
        <v>8.095083647666204</v>
      </c>
      <c r="X367" s="23">
        <f t="shared" si="142"/>
        <v>3.7826118135458446</v>
      </c>
      <c r="Y367" s="24">
        <f t="shared" si="155"/>
        <v>-13.173107966474046</v>
      </c>
      <c r="Z367" s="14">
        <f t="shared" si="156"/>
        <v>0.21924628550332415</v>
      </c>
      <c r="AJ367">
        <f t="shared" si="132"/>
        <v>0</v>
      </c>
      <c r="AL367">
        <f t="shared" si="131"/>
        <v>84.123792362155953</v>
      </c>
    </row>
    <row r="368" spans="1:38" x14ac:dyDescent="0.25">
      <c r="A368" s="3">
        <f t="shared" si="143"/>
        <v>1478</v>
      </c>
      <c r="B368" s="3">
        <f t="shared" si="145"/>
        <v>24.633333333333333</v>
      </c>
      <c r="C368" s="8">
        <f t="shared" si="144"/>
        <v>20</v>
      </c>
      <c r="D368" s="10">
        <f t="shared" si="133"/>
        <v>293.14999999999998</v>
      </c>
      <c r="E368" s="3">
        <f t="shared" si="146"/>
        <v>98.763521999797433</v>
      </c>
      <c r="F368" s="3">
        <f t="shared" si="134"/>
        <v>371.91352199979741</v>
      </c>
      <c r="G368" s="14">
        <f t="shared" si="147"/>
        <v>91.95602028186839</v>
      </c>
      <c r="H368" s="3">
        <f t="shared" si="135"/>
        <v>365.10602028186838</v>
      </c>
      <c r="I368" s="3">
        <f t="shared" si="148"/>
        <v>1.5995614125170239</v>
      </c>
      <c r="J368" s="3">
        <f t="shared" si="136"/>
        <v>11.6</v>
      </c>
      <c r="K368" s="3">
        <f t="shared" si="149"/>
        <v>84.123059575599697</v>
      </c>
      <c r="L368" s="3">
        <f t="shared" si="129"/>
        <v>-25.790031824788478</v>
      </c>
      <c r="M368" s="3">
        <f t="shared" si="130"/>
        <v>-22.7981100712997</v>
      </c>
      <c r="N368" s="20">
        <f t="shared" si="150"/>
        <v>2027284.5192308736</v>
      </c>
      <c r="O368" s="21">
        <f t="shared" si="137"/>
        <v>1419099.1634616114</v>
      </c>
      <c r="P368" s="22">
        <f t="shared" si="138"/>
        <v>10.847166221952786</v>
      </c>
      <c r="Q368" s="22">
        <f t="shared" si="151"/>
        <v>12.432843546204571</v>
      </c>
      <c r="R368" s="22">
        <f t="shared" si="152"/>
        <v>12.432843546204571</v>
      </c>
      <c r="S368" s="23">
        <f t="shared" si="139"/>
        <v>5.8095287115901364</v>
      </c>
      <c r="T368" s="24">
        <f t="shared" si="153"/>
        <v>-22.146820816215172</v>
      </c>
      <c r="U368" s="21">
        <f t="shared" si="154"/>
        <v>1852067.0772349378</v>
      </c>
      <c r="V368" s="21">
        <f t="shared" si="140"/>
        <v>1296446.9540644563</v>
      </c>
      <c r="W368" s="22">
        <f t="shared" si="141"/>
        <v>8.0951433708952525</v>
      </c>
      <c r="X368" s="23">
        <f t="shared" si="142"/>
        <v>3.7826397205819635</v>
      </c>
      <c r="Y368" s="24">
        <f t="shared" si="155"/>
        <v>-13.173691101934722</v>
      </c>
      <c r="Z368" s="14">
        <f t="shared" si="156"/>
        <v>0.21440576136162903</v>
      </c>
      <c r="AJ368">
        <f t="shared" si="132"/>
        <v>0</v>
      </c>
      <c r="AL368">
        <f t="shared" si="131"/>
        <v>84.123059575599697</v>
      </c>
    </row>
    <row r="369" spans="1:38" x14ac:dyDescent="0.25">
      <c r="A369" s="3">
        <f t="shared" si="143"/>
        <v>1483</v>
      </c>
      <c r="B369" s="3">
        <f t="shared" si="145"/>
        <v>24.716666666666665</v>
      </c>
      <c r="C369" s="8">
        <f t="shared" si="144"/>
        <v>20</v>
      </c>
      <c r="D369" s="10">
        <f t="shared" si="133"/>
        <v>293.14999999999998</v>
      </c>
      <c r="E369" s="3">
        <f t="shared" si="146"/>
        <v>98.76634952737777</v>
      </c>
      <c r="F369" s="3">
        <f t="shared" si="134"/>
        <v>371.91634952737775</v>
      </c>
      <c r="G369" s="14">
        <f t="shared" si="147"/>
        <v>91.958615975721017</v>
      </c>
      <c r="H369" s="3">
        <f t="shared" si="135"/>
        <v>365.10861597572102</v>
      </c>
      <c r="I369" s="3">
        <f t="shared" si="148"/>
        <v>1.5995750383724336</v>
      </c>
      <c r="J369" s="3">
        <f t="shared" si="136"/>
        <v>11.6</v>
      </c>
      <c r="K369" s="3">
        <f t="shared" si="149"/>
        <v>84.122342979867142</v>
      </c>
      <c r="L369" s="3">
        <f t="shared" si="129"/>
        <v>-25.791309193009649</v>
      </c>
      <c r="M369" s="3">
        <f t="shared" si="130"/>
        <v>-22.799219484888933</v>
      </c>
      <c r="N369" s="20">
        <f t="shared" si="150"/>
        <v>2027357.2966124048</v>
      </c>
      <c r="O369" s="21">
        <f t="shared" si="137"/>
        <v>1419150.1076286833</v>
      </c>
      <c r="P369" s="22">
        <f t="shared" si="138"/>
        <v>10.847244101205705</v>
      </c>
      <c r="Q369" s="22">
        <f t="shared" si="151"/>
        <v>12.432992319758961</v>
      </c>
      <c r="R369" s="22">
        <f t="shared" si="152"/>
        <v>12.432992319758961</v>
      </c>
      <c r="S369" s="23">
        <f t="shared" si="139"/>
        <v>5.8095982294146413</v>
      </c>
      <c r="T369" s="24">
        <f t="shared" si="153"/>
        <v>-22.147880885982701</v>
      </c>
      <c r="U369" s="21">
        <f t="shared" si="154"/>
        <v>1852133.887476919</v>
      </c>
      <c r="V369" s="21">
        <f t="shared" si="140"/>
        <v>1296493.7212338431</v>
      </c>
      <c r="W369" s="22">
        <f t="shared" si="141"/>
        <v>8.0952017738214028</v>
      </c>
      <c r="X369" s="23">
        <f t="shared" si="142"/>
        <v>3.7826670106765468</v>
      </c>
      <c r="Y369" s="24">
        <f t="shared" si="155"/>
        <v>-13.174261366808627</v>
      </c>
      <c r="Z369" s="14">
        <f t="shared" si="156"/>
        <v>0.20967204917722349</v>
      </c>
      <c r="AJ369">
        <f t="shared" si="132"/>
        <v>0</v>
      </c>
      <c r="AL369">
        <f t="shared" si="131"/>
        <v>84.122342979867142</v>
      </c>
    </row>
    <row r="370" spans="1:38" x14ac:dyDescent="0.25">
      <c r="A370" s="3">
        <f t="shared" si="143"/>
        <v>1488</v>
      </c>
      <c r="B370" s="3">
        <f t="shared" si="145"/>
        <v>24.8</v>
      </c>
      <c r="C370" s="8">
        <f t="shared" si="144"/>
        <v>20</v>
      </c>
      <c r="D370" s="10">
        <f t="shared" si="133"/>
        <v>293.14999999999998</v>
      </c>
      <c r="E370" s="3">
        <f t="shared" si="146"/>
        <v>98.769114627989381</v>
      </c>
      <c r="F370" s="3">
        <f t="shared" si="134"/>
        <v>371.91911462798936</v>
      </c>
      <c r="G370" s="14">
        <f t="shared" si="147"/>
        <v>91.961154359919817</v>
      </c>
      <c r="H370" s="3">
        <f t="shared" si="135"/>
        <v>365.11115435991979</v>
      </c>
      <c r="I370" s="3">
        <f t="shared" si="148"/>
        <v>1.5995883633922809</v>
      </c>
      <c r="J370" s="3">
        <f t="shared" si="136"/>
        <v>11.6</v>
      </c>
      <c r="K370" s="3">
        <f t="shared" si="149"/>
        <v>84.121642217148761</v>
      </c>
      <c r="L370" s="3">
        <f t="shared" ref="L370:L432" si="157">$B$7*$B$29*0.0000000567*((D370)^4-(F370)^4)</f>
        <v>-25.792558387303632</v>
      </c>
      <c r="M370" s="3">
        <f t="shared" ref="M370:M432" si="158">$B$8*$B$29*0.0000000567*((D370)^4-(H370)^4)</f>
        <v>-22.800304426906273</v>
      </c>
      <c r="N370" s="20">
        <f t="shared" si="150"/>
        <v>2027428.4671939341</v>
      </c>
      <c r="O370" s="21">
        <f t="shared" si="137"/>
        <v>1419199.9270357538</v>
      </c>
      <c r="P370" s="22">
        <f t="shared" si="138"/>
        <v>10.847320258855044</v>
      </c>
      <c r="Q370" s="22">
        <f t="shared" si="151"/>
        <v>12.433137805204604</v>
      </c>
      <c r="R370" s="22">
        <f t="shared" si="152"/>
        <v>12.433137805204604</v>
      </c>
      <c r="S370" s="23">
        <f t="shared" si="139"/>
        <v>5.809666210795605</v>
      </c>
      <c r="T370" s="24">
        <f t="shared" si="153"/>
        <v>-22.148917563492162</v>
      </c>
      <c r="U370" s="21">
        <f t="shared" si="154"/>
        <v>1852199.2226328317</v>
      </c>
      <c r="V370" s="21">
        <f t="shared" si="140"/>
        <v>1296539.455842982</v>
      </c>
      <c r="W370" s="22">
        <f t="shared" si="141"/>
        <v>8.0952588856545038</v>
      </c>
      <c r="X370" s="23">
        <f t="shared" si="142"/>
        <v>3.7826936974785594</v>
      </c>
      <c r="Y370" s="24">
        <f t="shared" si="155"/>
        <v>-13.174819044930642</v>
      </c>
      <c r="Z370" s="14">
        <f t="shared" si="156"/>
        <v>0.20504279451605534</v>
      </c>
      <c r="AJ370">
        <f t="shared" si="132"/>
        <v>0</v>
      </c>
      <c r="AL370">
        <f t="shared" ref="AL370:AL432" si="159">-AJ370+K370</f>
        <v>84.121642217148761</v>
      </c>
    </row>
    <row r="371" spans="1:38" x14ac:dyDescent="0.25">
      <c r="A371" s="3">
        <f t="shared" si="143"/>
        <v>1493</v>
      </c>
      <c r="B371" s="3">
        <f t="shared" si="145"/>
        <v>24.883333333333333</v>
      </c>
      <c r="C371" s="8">
        <f t="shared" si="144"/>
        <v>20</v>
      </c>
      <c r="D371" s="10">
        <f t="shared" si="133"/>
        <v>293.14999999999998</v>
      </c>
      <c r="E371" s="3">
        <f t="shared" si="146"/>
        <v>98.771818679191</v>
      </c>
      <c r="F371" s="3">
        <f t="shared" si="134"/>
        <v>371.92181867919101</v>
      </c>
      <c r="G371" s="14">
        <f t="shared" si="147"/>
        <v>91.963636699152616</v>
      </c>
      <c r="H371" s="3">
        <f t="shared" si="135"/>
        <v>365.11363669915261</v>
      </c>
      <c r="I371" s="3">
        <f t="shared" si="148"/>
        <v>1.5996013942150213</v>
      </c>
      <c r="J371" s="3">
        <f t="shared" si="136"/>
        <v>11.6</v>
      </c>
      <c r="K371" s="3">
        <f t="shared" si="149"/>
        <v>84.120956937545785</v>
      </c>
      <c r="L371" s="3">
        <f t="shared" si="157"/>
        <v>-25.793780028146351</v>
      </c>
      <c r="M371" s="3">
        <f t="shared" si="158"/>
        <v>-22.801365436381861</v>
      </c>
      <c r="N371" s="20">
        <f t="shared" si="150"/>
        <v>2027498.0664322753</v>
      </c>
      <c r="O371" s="21">
        <f t="shared" si="137"/>
        <v>1419248.6465025926</v>
      </c>
      <c r="P371" s="22">
        <f t="shared" si="138"/>
        <v>10.847394732985565</v>
      </c>
      <c r="Q371" s="22">
        <f t="shared" si="151"/>
        <v>12.433280075249906</v>
      </c>
      <c r="R371" s="22">
        <f t="shared" si="152"/>
        <v>12.433280075249906</v>
      </c>
      <c r="S371" s="23">
        <f t="shared" si="139"/>
        <v>5.8097326897076833</v>
      </c>
      <c r="T371" s="24">
        <f t="shared" si="153"/>
        <v>-22.149931364397961</v>
      </c>
      <c r="U371" s="21">
        <f t="shared" si="154"/>
        <v>1852263.1152543188</v>
      </c>
      <c r="V371" s="21">
        <f t="shared" si="140"/>
        <v>1296584.180678023</v>
      </c>
      <c r="W371" s="22">
        <f t="shared" si="141"/>
        <v>8.0953147349571939</v>
      </c>
      <c r="X371" s="23">
        <f t="shared" si="142"/>
        <v>3.7827197943345436</v>
      </c>
      <c r="Y371" s="24">
        <f t="shared" si="155"/>
        <v>-13.175364413886525</v>
      </c>
      <c r="Z371" s="14">
        <f t="shared" si="156"/>
        <v>0.20051569473308284</v>
      </c>
      <c r="AJ371">
        <f t="shared" ref="AJ371:AJ432" si="160">(E371-C371)*$L$42</f>
        <v>0</v>
      </c>
      <c r="AL371">
        <f t="shared" si="159"/>
        <v>84.120956937545785</v>
      </c>
    </row>
    <row r="372" spans="1:38" x14ac:dyDescent="0.25">
      <c r="A372" s="3">
        <f t="shared" si="143"/>
        <v>1498</v>
      </c>
      <c r="B372" s="3">
        <f t="shared" si="145"/>
        <v>24.966666666666665</v>
      </c>
      <c r="C372" s="8">
        <f t="shared" si="144"/>
        <v>20</v>
      </c>
      <c r="D372" s="10">
        <f t="shared" ref="D372:D432" si="161">C372+273.15</f>
        <v>293.14999999999998</v>
      </c>
      <c r="E372" s="3">
        <f t="shared" si="146"/>
        <v>98.774463028174665</v>
      </c>
      <c r="F372" s="3">
        <f t="shared" ref="F372:F432" si="162">E372+273.15</f>
        <v>371.92446302817461</v>
      </c>
      <c r="G372" s="14">
        <f t="shared" si="147"/>
        <v>91.966064230226365</v>
      </c>
      <c r="H372" s="3">
        <f t="shared" ref="H372:H432" si="163">G372+273.15</f>
        <v>365.11606423022636</v>
      </c>
      <c r="I372" s="3">
        <f t="shared" si="148"/>
        <v>1.5996141373327739</v>
      </c>
      <c r="J372" s="3">
        <f t="shared" ref="J372:J432" si="164">$B$13</f>
        <v>11.6</v>
      </c>
      <c r="K372" s="3">
        <f t="shared" si="149"/>
        <v>84.120286798895023</v>
      </c>
      <c r="L372" s="3">
        <f t="shared" si="157"/>
        <v>-25.794974722389725</v>
      </c>
      <c r="M372" s="3">
        <f t="shared" si="158"/>
        <v>-22.802403040506146</v>
      </c>
      <c r="N372" s="20">
        <f t="shared" si="150"/>
        <v>2027566.1290026368</v>
      </c>
      <c r="O372" s="21">
        <f t="shared" ref="O372:O403" si="165">N372*$B$25</f>
        <v>1419296.2903018456</v>
      </c>
      <c r="P372" s="22">
        <f t="shared" ref="P372:P403" si="166">0.766*(O372*$B$39)^(1/5)</f>
        <v>10.847467560838361</v>
      </c>
      <c r="Q372" s="22">
        <f t="shared" si="151"/>
        <v>12.433419200993891</v>
      </c>
      <c r="R372" s="22">
        <f t="shared" si="152"/>
        <v>12.433419200993891</v>
      </c>
      <c r="S372" s="23">
        <f t="shared" ref="S372:S403" si="167">R372*$B$23/$B$30</f>
        <v>5.809797699373509</v>
      </c>
      <c r="T372" s="24">
        <f t="shared" si="153"/>
        <v>-22.150922793010878</v>
      </c>
      <c r="U372" s="21">
        <f t="shared" si="154"/>
        <v>1852325.5971754012</v>
      </c>
      <c r="V372" s="21">
        <f t="shared" ref="V372:V403" si="168">U372*$B$25</f>
        <v>1296627.9180227807</v>
      </c>
      <c r="W372" s="22">
        <f t="shared" ref="W372:W403" si="169">0.6*(V372*$B$42)^(1/5)</f>
        <v>8.0953693496593271</v>
      </c>
      <c r="X372" s="23">
        <f t="shared" ref="X372:X403" si="170">W372*$B$23/$B$30</f>
        <v>3.7827453142953584</v>
      </c>
      <c r="Y372" s="24">
        <f t="shared" si="155"/>
        <v>-13.175897745150111</v>
      </c>
      <c r="Z372" s="14">
        <f t="shared" si="156"/>
        <v>0.19608849783815963</v>
      </c>
      <c r="AJ372">
        <f t="shared" si="160"/>
        <v>0</v>
      </c>
      <c r="AL372">
        <f t="shared" si="159"/>
        <v>84.120286798895023</v>
      </c>
    </row>
    <row r="373" spans="1:38" x14ac:dyDescent="0.25">
      <c r="A373" s="3">
        <f t="shared" ref="A373:A432" si="171">A372+5</f>
        <v>1503</v>
      </c>
      <c r="B373" s="3">
        <f t="shared" si="145"/>
        <v>25.05</v>
      </c>
      <c r="C373" s="8">
        <f t="shared" si="144"/>
        <v>20</v>
      </c>
      <c r="D373" s="10">
        <f t="shared" si="161"/>
        <v>293.14999999999998</v>
      </c>
      <c r="E373" s="3">
        <f t="shared" si="146"/>
        <v>98.777048992433748</v>
      </c>
      <c r="F373" s="3">
        <f t="shared" si="162"/>
        <v>371.9270489924337</v>
      </c>
      <c r="G373" s="14">
        <f t="shared" si="147"/>
        <v>91.968438162680712</v>
      </c>
      <c r="H373" s="3">
        <f t="shared" si="163"/>
        <v>365.11843816268072</v>
      </c>
      <c r="I373" s="3">
        <f t="shared" si="148"/>
        <v>1.5996265990945382</v>
      </c>
      <c r="J373" s="3">
        <f t="shared" si="164"/>
        <v>11.6</v>
      </c>
      <c r="K373" s="3">
        <f t="shared" si="149"/>
        <v>84.119631466597966</v>
      </c>
      <c r="L373" s="3">
        <f t="shared" si="157"/>
        <v>-25.796143063559168</v>
      </c>
      <c r="M373" s="3">
        <f t="shared" si="158"/>
        <v>-22.803417754888638</v>
      </c>
      <c r="N373" s="20">
        <f t="shared" si="150"/>
        <v>2027632.688815817</v>
      </c>
      <c r="O373" s="21">
        <f t="shared" si="165"/>
        <v>1419342.8821710718</v>
      </c>
      <c r="P373" s="22">
        <f t="shared" si="166"/>
        <v>10.847538778829586</v>
      </c>
      <c r="Q373" s="22">
        <f t="shared" si="151"/>
        <v>12.433555251961922</v>
      </c>
      <c r="R373" s="22">
        <f t="shared" si="152"/>
        <v>12.433555251961922</v>
      </c>
      <c r="S373" s="23">
        <f t="shared" si="167"/>
        <v>5.8098612722803891</v>
      </c>
      <c r="T373" s="24">
        <f t="shared" si="153"/>
        <v>-22.151892342546702</v>
      </c>
      <c r="U373" s="21">
        <f t="shared" si="154"/>
        <v>1852386.6995282697</v>
      </c>
      <c r="V373" s="21">
        <f t="shared" si="168"/>
        <v>1296670.6896697888</v>
      </c>
      <c r="W373" s="22">
        <f t="shared" si="169"/>
        <v>8.0954227570720185</v>
      </c>
      <c r="X373" s="23">
        <f t="shared" si="170"/>
        <v>3.7827702701227435</v>
      </c>
      <c r="Y373" s="24">
        <f t="shared" si="155"/>
        <v>-13.176419304217454</v>
      </c>
      <c r="Z373" s="14">
        <f t="shared" si="156"/>
        <v>0.19175900138599644</v>
      </c>
      <c r="AJ373">
        <f t="shared" si="160"/>
        <v>0</v>
      </c>
      <c r="AL373">
        <f t="shared" si="159"/>
        <v>84.119631466597966</v>
      </c>
    </row>
    <row r="374" spans="1:38" x14ac:dyDescent="0.25">
      <c r="A374" s="3">
        <f t="shared" si="171"/>
        <v>1508</v>
      </c>
      <c r="B374" s="3">
        <f t="shared" si="145"/>
        <v>25.133333333333333</v>
      </c>
      <c r="C374" s="8">
        <f t="shared" si="144"/>
        <v>20</v>
      </c>
      <c r="D374" s="10">
        <f t="shared" si="161"/>
        <v>293.14999999999998</v>
      </c>
      <c r="E374" s="3">
        <f t="shared" si="146"/>
        <v>98.779577860416367</v>
      </c>
      <c r="F374" s="3">
        <f t="shared" si="162"/>
        <v>371.92957786041632</v>
      </c>
      <c r="G374" s="14">
        <f t="shared" si="147"/>
        <v>91.970759679387811</v>
      </c>
      <c r="H374" s="3">
        <f t="shared" si="163"/>
        <v>365.12075967938779</v>
      </c>
      <c r="I374" s="3">
        <f t="shared" si="148"/>
        <v>1.5996387857093466</v>
      </c>
      <c r="J374" s="3">
        <f t="shared" si="164"/>
        <v>11.6</v>
      </c>
      <c r="K374" s="3">
        <f t="shared" si="149"/>
        <v>84.118990613453079</v>
      </c>
      <c r="L374" s="3">
        <f t="shared" si="157"/>
        <v>-25.797285632144423</v>
      </c>
      <c r="M374" s="3">
        <f t="shared" si="158"/>
        <v>-22.804410083810733</v>
      </c>
      <c r="N374" s="20">
        <f t="shared" si="150"/>
        <v>2027697.7790350222</v>
      </c>
      <c r="O374" s="21">
        <f t="shared" si="165"/>
        <v>1419388.4453245155</v>
      </c>
      <c r="P374" s="22">
        <f t="shared" si="166"/>
        <v>10.84760842256877</v>
      </c>
      <c r="Q374" s="22">
        <f t="shared" si="151"/>
        <v>12.433688296140559</v>
      </c>
      <c r="R374" s="22">
        <f t="shared" si="152"/>
        <v>12.433688296140559</v>
      </c>
      <c r="S374" s="23">
        <f t="shared" si="167"/>
        <v>5.8099234401965889</v>
      </c>
      <c r="T374" s="24">
        <f t="shared" si="153"/>
        <v>-22.152840495369226</v>
      </c>
      <c r="U374" s="21">
        <f t="shared" si="154"/>
        <v>1852446.4527587239</v>
      </c>
      <c r="V374" s="21">
        <f t="shared" si="168"/>
        <v>1296712.5169311066</v>
      </c>
      <c r="W374" s="22">
        <f t="shared" si="169"/>
        <v>8.0954749839013687</v>
      </c>
      <c r="X374" s="23">
        <f t="shared" si="170"/>
        <v>3.7827946742957304</v>
      </c>
      <c r="Y374" s="24">
        <f t="shared" si="155"/>
        <v>-13.176929350737975</v>
      </c>
      <c r="Z374" s="14">
        <f t="shared" si="156"/>
        <v>0.18752505139071829</v>
      </c>
      <c r="AJ374">
        <f t="shared" si="160"/>
        <v>0</v>
      </c>
      <c r="AL374">
        <f t="shared" si="159"/>
        <v>84.118990613453079</v>
      </c>
    </row>
    <row r="375" spans="1:38" x14ac:dyDescent="0.25">
      <c r="A375" s="3">
        <f t="shared" si="171"/>
        <v>1513</v>
      </c>
      <c r="B375" s="3">
        <f t="shared" si="145"/>
        <v>25.216666666666665</v>
      </c>
      <c r="C375" s="8">
        <f t="shared" si="144"/>
        <v>20</v>
      </c>
      <c r="D375" s="10">
        <f t="shared" si="161"/>
        <v>293.14999999999998</v>
      </c>
      <c r="E375" s="3">
        <f t="shared" si="146"/>
        <v>98.782050892164406</v>
      </c>
      <c r="F375" s="3">
        <f t="shared" si="162"/>
        <v>371.9320508921644</v>
      </c>
      <c r="G375" s="14">
        <f t="shared" si="147"/>
        <v>91.97302993713933</v>
      </c>
      <c r="H375" s="3">
        <f t="shared" si="163"/>
        <v>365.12302993713934</v>
      </c>
      <c r="I375" s="3">
        <f t="shared" si="148"/>
        <v>1.5996507032493403</v>
      </c>
      <c r="J375" s="3">
        <f t="shared" si="164"/>
        <v>11.6</v>
      </c>
      <c r="K375" s="3">
        <f t="shared" si="149"/>
        <v>84.118363919492424</v>
      </c>
      <c r="L375" s="3">
        <f t="shared" si="157"/>
        <v>-25.79840299588426</v>
      </c>
      <c r="M375" s="3">
        <f t="shared" si="158"/>
        <v>-22.805380520473449</v>
      </c>
      <c r="N375" s="20">
        <f t="shared" si="150"/>
        <v>2027761.4320923141</v>
      </c>
      <c r="O375" s="21">
        <f t="shared" si="165"/>
        <v>1419433.0024646197</v>
      </c>
      <c r="P375" s="22">
        <f t="shared" si="166"/>
        <v>10.847676526876773</v>
      </c>
      <c r="Q375" s="22">
        <f t="shared" si="151"/>
        <v>12.433818400011765</v>
      </c>
      <c r="R375" s="22">
        <f t="shared" si="152"/>
        <v>12.433818400011765</v>
      </c>
      <c r="S375" s="23">
        <f t="shared" si="167"/>
        <v>5.8099842341873149</v>
      </c>
      <c r="T375" s="24">
        <f t="shared" si="153"/>
        <v>-22.153767723228231</v>
      </c>
      <c r="U375" s="21">
        <f t="shared" si="154"/>
        <v>1852504.8866412807</v>
      </c>
      <c r="V375" s="21">
        <f t="shared" si="168"/>
        <v>1296753.4206488964</v>
      </c>
      <c r="W375" s="22">
        <f t="shared" si="169"/>
        <v>8.095526056261928</v>
      </c>
      <c r="X375" s="23">
        <f t="shared" si="170"/>
        <v>3.7828185390169375</v>
      </c>
      <c r="Y375" s="24">
        <f t="shared" si="155"/>
        <v>-13.177428138642895</v>
      </c>
      <c r="Z375" s="14">
        <f t="shared" si="156"/>
        <v>0.18338454126358883</v>
      </c>
      <c r="AJ375">
        <f t="shared" si="160"/>
        <v>0</v>
      </c>
      <c r="AL375">
        <f t="shared" si="159"/>
        <v>84.118363919492424</v>
      </c>
    </row>
    <row r="376" spans="1:38" x14ac:dyDescent="0.25">
      <c r="A376" s="3">
        <f t="shared" si="171"/>
        <v>1518</v>
      </c>
      <c r="B376" s="3">
        <f t="shared" si="145"/>
        <v>25.3</v>
      </c>
      <c r="C376" s="8">
        <f t="shared" si="144"/>
        <v>20</v>
      </c>
      <c r="D376" s="10">
        <f t="shared" si="161"/>
        <v>293.14999999999998</v>
      </c>
      <c r="E376" s="3">
        <f t="shared" si="146"/>
        <v>98.784469319938623</v>
      </c>
      <c r="F376" s="3">
        <f t="shared" si="162"/>
        <v>371.93446931993861</v>
      </c>
      <c r="G376" s="14">
        <f t="shared" si="147"/>
        <v>91.975250067220301</v>
      </c>
      <c r="H376" s="3">
        <f t="shared" si="163"/>
        <v>365.12525006722029</v>
      </c>
      <c r="I376" s="3">
        <f t="shared" si="148"/>
        <v>1.5996623576527844</v>
      </c>
      <c r="J376" s="3">
        <f t="shared" si="164"/>
        <v>11.6</v>
      </c>
      <c r="K376" s="3">
        <f t="shared" si="149"/>
        <v>84.117751071821488</v>
      </c>
      <c r="L376" s="3">
        <f t="shared" si="157"/>
        <v>-25.799495710044965</v>
      </c>
      <c r="M376" s="3">
        <f t="shared" si="158"/>
        <v>-22.806329547239375</v>
      </c>
      <c r="N376" s="20">
        <f t="shared" si="150"/>
        <v>2027823.6797046994</v>
      </c>
      <c r="O376" s="21">
        <f t="shared" si="165"/>
        <v>1419476.5757932896</v>
      </c>
      <c r="P376" s="22">
        <f t="shared" si="166"/>
        <v>10.847743125803236</v>
      </c>
      <c r="Q376" s="22">
        <f t="shared" si="151"/>
        <v>12.433945628586143</v>
      </c>
      <c r="R376" s="22">
        <f t="shared" si="152"/>
        <v>12.433945628586143</v>
      </c>
      <c r="S376" s="23">
        <f t="shared" si="167"/>
        <v>5.8100436846302523</v>
      </c>
      <c r="T376" s="24">
        <f t="shared" si="153"/>
        <v>-22.154674487491956</v>
      </c>
      <c r="U376" s="21">
        <f t="shared" si="154"/>
        <v>1852562.0302939459</v>
      </c>
      <c r="V376" s="21">
        <f t="shared" si="168"/>
        <v>1296793.4212057621</v>
      </c>
      <c r="W376" s="22">
        <f t="shared" si="169"/>
        <v>8.0955759996898333</v>
      </c>
      <c r="X376" s="23">
        <f t="shared" si="170"/>
        <v>3.7828418762187042</v>
      </c>
      <c r="Y376" s="24">
        <f t="shared" si="155"/>
        <v>-13.177915916270752</v>
      </c>
      <c r="Z376" s="14">
        <f t="shared" si="156"/>
        <v>0.17933541077444204</v>
      </c>
      <c r="AJ376">
        <f t="shared" si="160"/>
        <v>0</v>
      </c>
      <c r="AL376">
        <f t="shared" si="159"/>
        <v>84.117751071821488</v>
      </c>
    </row>
    <row r="377" spans="1:38" x14ac:dyDescent="0.25">
      <c r="A377" s="3">
        <f t="shared" si="171"/>
        <v>1523</v>
      </c>
      <c r="B377" s="3">
        <f t="shared" si="145"/>
        <v>25.383333333333333</v>
      </c>
      <c r="C377" s="8">
        <f t="shared" si="144"/>
        <v>20</v>
      </c>
      <c r="D377" s="10">
        <f t="shared" si="161"/>
        <v>293.14999999999998</v>
      </c>
      <c r="E377" s="3">
        <f t="shared" si="146"/>
        <v>98.786834348829984</v>
      </c>
      <c r="F377" s="3">
        <f t="shared" si="162"/>
        <v>371.93683434882996</v>
      </c>
      <c r="G377" s="14">
        <f t="shared" si="147"/>
        <v>91.977421175970576</v>
      </c>
      <c r="H377" s="3">
        <f t="shared" si="163"/>
        <v>365.12742117597054</v>
      </c>
      <c r="I377" s="3">
        <f t="shared" si="148"/>
        <v>1.5996737547270117</v>
      </c>
      <c r="J377" s="3">
        <f t="shared" si="164"/>
        <v>11.6</v>
      </c>
      <c r="K377" s="3">
        <f t="shared" si="149"/>
        <v>84.117151764462747</v>
      </c>
      <c r="L377" s="3">
        <f t="shared" si="157"/>
        <v>-25.80056431769296</v>
      </c>
      <c r="M377" s="3">
        <f t="shared" si="158"/>
        <v>-22.807257635869906</v>
      </c>
      <c r="N377" s="20">
        <f t="shared" si="150"/>
        <v>2027884.5528898651</v>
      </c>
      <c r="O377" s="21">
        <f t="shared" si="165"/>
        <v>1419519.1870229056</v>
      </c>
      <c r="P377" s="22">
        <f t="shared" si="166"/>
        <v>10.847808252643762</v>
      </c>
      <c r="Q377" s="22">
        <f t="shared" si="151"/>
        <v>12.434070045435693</v>
      </c>
      <c r="R377" s="22">
        <f t="shared" si="152"/>
        <v>12.434070045435693</v>
      </c>
      <c r="S377" s="23">
        <f t="shared" si="167"/>
        <v>5.8101018212308597</v>
      </c>
      <c r="T377" s="24">
        <f t="shared" si="153"/>
        <v>-22.155561239374919</v>
      </c>
      <c r="U377" s="21">
        <f t="shared" si="154"/>
        <v>1852617.9121926632</v>
      </c>
      <c r="V377" s="21">
        <f t="shared" si="168"/>
        <v>1296832.5385348641</v>
      </c>
      <c r="W377" s="22">
        <f t="shared" si="169"/>
        <v>8.0956248391556347</v>
      </c>
      <c r="X377" s="23">
        <f t="shared" si="170"/>
        <v>3.7828646975690878</v>
      </c>
      <c r="Y377" s="24">
        <f t="shared" si="155"/>
        <v>-13.178392926490213</v>
      </c>
      <c r="Z377" s="14">
        <f t="shared" si="156"/>
        <v>0.17537564503475345</v>
      </c>
      <c r="AJ377">
        <f t="shared" si="160"/>
        <v>0</v>
      </c>
      <c r="AL377">
        <f t="shared" si="159"/>
        <v>84.117151764462747</v>
      </c>
    </row>
    <row r="378" spans="1:38" x14ac:dyDescent="0.25">
      <c r="A378" s="3">
        <f t="shared" si="171"/>
        <v>1528</v>
      </c>
      <c r="B378" s="3">
        <f t="shared" si="145"/>
        <v>25.466666666666665</v>
      </c>
      <c r="C378" s="8">
        <f t="shared" si="144"/>
        <v>20</v>
      </c>
      <c r="D378" s="10">
        <f t="shared" si="161"/>
        <v>293.14999999999998</v>
      </c>
      <c r="E378" s="3">
        <f t="shared" si="146"/>
        <v>98.789147157357633</v>
      </c>
      <c r="F378" s="3">
        <f t="shared" si="162"/>
        <v>371.93914715735764</v>
      </c>
      <c r="G378" s="14">
        <f t="shared" si="147"/>
        <v>91.979544345333863</v>
      </c>
      <c r="H378" s="3">
        <f t="shared" si="163"/>
        <v>365.12954434533384</v>
      </c>
      <c r="I378" s="3">
        <f t="shared" si="148"/>
        <v>1.5996849001513063</v>
      </c>
      <c r="J378" s="3">
        <f t="shared" si="164"/>
        <v>11.6</v>
      </c>
      <c r="K378" s="3">
        <f t="shared" si="149"/>
        <v>84.116565698202592</v>
      </c>
      <c r="L378" s="3">
        <f t="shared" si="157"/>
        <v>-25.801609349961353</v>
      </c>
      <c r="M378" s="3">
        <f t="shared" si="158"/>
        <v>-22.808165247756861</v>
      </c>
      <c r="N378" s="20">
        <f t="shared" si="150"/>
        <v>2027944.0819815691</v>
      </c>
      <c r="O378" s="21">
        <f t="shared" si="165"/>
        <v>1419560.8573870983</v>
      </c>
      <c r="P378" s="22">
        <f t="shared" si="166"/>
        <v>10.847871939956622</v>
      </c>
      <c r="Q378" s="22">
        <f t="shared" si="151"/>
        <v>12.43419171272558</v>
      </c>
      <c r="R378" s="22">
        <f t="shared" si="152"/>
        <v>12.43419171272558</v>
      </c>
      <c r="S378" s="23">
        <f t="shared" si="167"/>
        <v>5.8101586730372254</v>
      </c>
      <c r="T378" s="24">
        <f t="shared" si="153"/>
        <v>-22.156428420160342</v>
      </c>
      <c r="U378" s="21">
        <f t="shared" si="154"/>
        <v>1852672.5601854473</v>
      </c>
      <c r="V378" s="21">
        <f t="shared" si="168"/>
        <v>1296870.792129813</v>
      </c>
      <c r="W378" s="22">
        <f t="shared" si="169"/>
        <v>8.0956725990768721</v>
      </c>
      <c r="X378" s="23">
        <f t="shared" si="170"/>
        <v>3.7828870144777387</v>
      </c>
      <c r="Y378" s="24">
        <f t="shared" si="155"/>
        <v>-13.178859406820219</v>
      </c>
      <c r="Z378" s="14">
        <f t="shared" si="156"/>
        <v>0.17150327350381644</v>
      </c>
      <c r="AJ378">
        <f t="shared" si="160"/>
        <v>0</v>
      </c>
      <c r="AL378">
        <f t="shared" si="159"/>
        <v>84.116565698202592</v>
      </c>
    </row>
    <row r="379" spans="1:38" x14ac:dyDescent="0.25">
      <c r="A379" s="3">
        <f t="shared" si="171"/>
        <v>1533</v>
      </c>
      <c r="B379" s="3">
        <f t="shared" si="145"/>
        <v>25.55</v>
      </c>
      <c r="C379" s="8">
        <f t="shared" si="144"/>
        <v>20</v>
      </c>
      <c r="D379" s="10">
        <f t="shared" si="161"/>
        <v>293.14999999999998</v>
      </c>
      <c r="E379" s="3">
        <f t="shared" si="146"/>
        <v>98.791408898053731</v>
      </c>
      <c r="F379" s="3">
        <f t="shared" si="162"/>
        <v>371.94140889805374</v>
      </c>
      <c r="G379" s="14">
        <f t="shared" si="147"/>
        <v>91.981620633394826</v>
      </c>
      <c r="H379" s="3">
        <f t="shared" si="163"/>
        <v>365.13162063339479</v>
      </c>
      <c r="I379" s="3">
        <f t="shared" si="148"/>
        <v>1.599695799479721</v>
      </c>
      <c r="J379" s="3">
        <f t="shared" si="164"/>
        <v>11.6</v>
      </c>
      <c r="K379" s="3">
        <f t="shared" si="149"/>
        <v>84.115992580441727</v>
      </c>
      <c r="L379" s="3">
        <f t="shared" si="157"/>
        <v>-25.802631326310735</v>
      </c>
      <c r="M379" s="3">
        <f t="shared" si="158"/>
        <v>-22.809052834149309</v>
      </c>
      <c r="N379" s="20">
        <f t="shared" si="150"/>
        <v>2028002.2966446935</v>
      </c>
      <c r="O379" s="21">
        <f t="shared" si="165"/>
        <v>1419601.6076512854</v>
      </c>
      <c r="P379" s="22">
        <f t="shared" si="166"/>
        <v>10.847934219579129</v>
      </c>
      <c r="Q379" s="22">
        <f t="shared" si="151"/>
        <v>12.434310691245415</v>
      </c>
      <c r="R379" s="22">
        <f t="shared" si="152"/>
        <v>12.434310691245415</v>
      </c>
      <c r="S379" s="23">
        <f t="shared" si="167"/>
        <v>5.8102142684546765</v>
      </c>
      <c r="T379" s="24">
        <f t="shared" si="153"/>
        <v>-22.157276461418135</v>
      </c>
      <c r="U379" s="21">
        <f t="shared" si="154"/>
        <v>1852726.0015062082</v>
      </c>
      <c r="V379" s="21">
        <f t="shared" si="168"/>
        <v>1296908.2010543456</v>
      </c>
      <c r="W379" s="22">
        <f t="shared" si="169"/>
        <v>8.0957193033303483</v>
      </c>
      <c r="X379" s="23">
        <f t="shared" si="170"/>
        <v>3.7829088381016356</v>
      </c>
      <c r="Y379" s="24">
        <f t="shared" si="155"/>
        <v>-13.1793155895475</v>
      </c>
      <c r="Z379" s="14">
        <f t="shared" si="156"/>
        <v>0.16771636901604836</v>
      </c>
      <c r="AJ379">
        <f t="shared" si="160"/>
        <v>0</v>
      </c>
      <c r="AL379">
        <f t="shared" si="159"/>
        <v>84.115992580441727</v>
      </c>
    </row>
    <row r="380" spans="1:38" x14ac:dyDescent="0.25">
      <c r="A380" s="3">
        <f t="shared" si="171"/>
        <v>1538</v>
      </c>
      <c r="B380" s="3">
        <f t="shared" si="145"/>
        <v>25.633333333333333</v>
      </c>
      <c r="C380" s="8">
        <f t="shared" si="144"/>
        <v>20</v>
      </c>
      <c r="D380" s="10">
        <f t="shared" si="161"/>
        <v>293.14999999999998</v>
      </c>
      <c r="E380" s="3">
        <f t="shared" si="146"/>
        <v>98.793620698035483</v>
      </c>
      <c r="F380" s="3">
        <f t="shared" si="162"/>
        <v>371.94362069803549</v>
      </c>
      <c r="G380" s="14">
        <f t="shared" si="147"/>
        <v>91.983651074904273</v>
      </c>
      <c r="H380" s="3">
        <f t="shared" si="163"/>
        <v>365.13365107490426</v>
      </c>
      <c r="I380" s="3">
        <f t="shared" si="148"/>
        <v>1.5997064581438329</v>
      </c>
      <c r="J380" s="3">
        <f t="shared" si="164"/>
        <v>11.6</v>
      </c>
      <c r="K380" s="3">
        <f t="shared" si="149"/>
        <v>84.115432125048926</v>
      </c>
      <c r="L380" s="3">
        <f t="shared" si="157"/>
        <v>-25.803630754784532</v>
      </c>
      <c r="M380" s="3">
        <f t="shared" si="158"/>
        <v>-22.809920836375596</v>
      </c>
      <c r="N380" s="20">
        <f t="shared" si="150"/>
        <v>2028059.2258899685</v>
      </c>
      <c r="O380" s="21">
        <f t="shared" si="165"/>
        <v>1419641.4581229778</v>
      </c>
      <c r="P380" s="22">
        <f t="shared" si="166"/>
        <v>10.847995122643653</v>
      </c>
      <c r="Q380" s="22">
        <f t="shared" si="151"/>
        <v>12.434427040439683</v>
      </c>
      <c r="R380" s="22">
        <f t="shared" si="152"/>
        <v>12.434427040439683</v>
      </c>
      <c r="S380" s="23">
        <f t="shared" si="167"/>
        <v>5.8102686352599973</v>
      </c>
      <c r="T380" s="24">
        <f t="shared" si="153"/>
        <v>-22.158105785217838</v>
      </c>
      <c r="U380" s="21">
        <f t="shared" si="154"/>
        <v>1852778.2627882685</v>
      </c>
      <c r="V380" s="21">
        <f t="shared" si="168"/>
        <v>1296944.783951788</v>
      </c>
      <c r="W380" s="22">
        <f t="shared" si="169"/>
        <v>8.0957649752641299</v>
      </c>
      <c r="X380" s="23">
        <f t="shared" si="170"/>
        <v>3.7829301793506933</v>
      </c>
      <c r="Y380" s="24">
        <f t="shared" si="155"/>
        <v>-13.1797617018415</v>
      </c>
      <c r="Z380" s="14">
        <f t="shared" si="156"/>
        <v>0.1640130468294565</v>
      </c>
      <c r="AJ380">
        <f t="shared" si="160"/>
        <v>0</v>
      </c>
      <c r="AL380">
        <f t="shared" si="159"/>
        <v>84.115432125048926</v>
      </c>
    </row>
    <row r="381" spans="1:38" x14ac:dyDescent="0.25">
      <c r="A381" s="3">
        <f t="shared" si="171"/>
        <v>1543</v>
      </c>
      <c r="B381" s="3">
        <f t="shared" si="145"/>
        <v>25.716666666666665</v>
      </c>
      <c r="C381" s="8">
        <f t="shared" si="144"/>
        <v>20</v>
      </c>
      <c r="D381" s="10">
        <f t="shared" si="161"/>
        <v>293.14999999999998</v>
      </c>
      <c r="E381" s="3">
        <f t="shared" si="146"/>
        <v>98.795783659564592</v>
      </c>
      <c r="F381" s="3">
        <f t="shared" si="162"/>
        <v>371.94578365956454</v>
      </c>
      <c r="G381" s="14">
        <f t="shared" si="147"/>
        <v>91.985636681792897</v>
      </c>
      <c r="H381" s="3">
        <f t="shared" si="163"/>
        <v>365.1356366817929</v>
      </c>
      <c r="I381" s="3">
        <f t="shared" si="148"/>
        <v>1.5997168814554417</v>
      </c>
      <c r="J381" s="3">
        <f t="shared" si="164"/>
        <v>11.6</v>
      </c>
      <c r="K381" s="3">
        <f t="shared" si="149"/>
        <v>84.114884052217846</v>
      </c>
      <c r="L381" s="3">
        <f t="shared" si="157"/>
        <v>-25.80460813225854</v>
      </c>
      <c r="M381" s="3">
        <f t="shared" si="158"/>
        <v>-22.810769686060272</v>
      </c>
      <c r="N381" s="20">
        <f t="shared" si="150"/>
        <v>2028114.8980883709</v>
      </c>
      <c r="O381" s="21">
        <f t="shared" si="165"/>
        <v>1419680.4286618596</v>
      </c>
      <c r="P381" s="22">
        <f t="shared" si="166"/>
        <v>10.848054679593245</v>
      </c>
      <c r="Q381" s="22">
        <f t="shared" si="151"/>
        <v>12.434540818437574</v>
      </c>
      <c r="R381" s="22">
        <f t="shared" si="152"/>
        <v>12.434540818437574</v>
      </c>
      <c r="S381" s="23">
        <f t="shared" si="167"/>
        <v>5.810321800615375</v>
      </c>
      <c r="T381" s="24">
        <f t="shared" si="153"/>
        <v>-22.158916804337061</v>
      </c>
      <c r="U381" s="21">
        <f t="shared" si="154"/>
        <v>1852829.3700775872</v>
      </c>
      <c r="V381" s="21">
        <f t="shared" si="168"/>
        <v>1296980.5590543109</v>
      </c>
      <c r="W381" s="22">
        <f t="shared" si="169"/>
        <v>8.0958096377092819</v>
      </c>
      <c r="X381" s="23">
        <f t="shared" si="170"/>
        <v>3.7829510488932465</v>
      </c>
      <c r="Y381" s="24">
        <f t="shared" si="155"/>
        <v>-13.18019796586681</v>
      </c>
      <c r="Z381" s="14">
        <f t="shared" si="156"/>
        <v>0.16039146369516999</v>
      </c>
      <c r="AJ381">
        <f t="shared" si="160"/>
        <v>0</v>
      </c>
      <c r="AL381">
        <f t="shared" si="159"/>
        <v>84.114884052217846</v>
      </c>
    </row>
    <row r="382" spans="1:38" x14ac:dyDescent="0.25">
      <c r="A382" s="3">
        <f t="shared" si="171"/>
        <v>1548</v>
      </c>
      <c r="B382" s="3">
        <f t="shared" si="145"/>
        <v>25.8</v>
      </c>
      <c r="C382" s="8">
        <f t="shared" si="144"/>
        <v>20</v>
      </c>
      <c r="D382" s="10">
        <f t="shared" si="161"/>
        <v>293.14999999999998</v>
      </c>
      <c r="E382" s="3">
        <f t="shared" si="146"/>
        <v>98.797898860594486</v>
      </c>
      <c r="F382" s="3">
        <f t="shared" si="162"/>
        <v>371.94789886059448</v>
      </c>
      <c r="G382" s="14">
        <f t="shared" si="147"/>
        <v>91.98757844367374</v>
      </c>
      <c r="H382" s="3">
        <f t="shared" si="163"/>
        <v>365.1375784436737</v>
      </c>
      <c r="I382" s="3">
        <f t="shared" si="148"/>
        <v>1.5997270746092049</v>
      </c>
      <c r="J382" s="3">
        <f t="shared" si="164"/>
        <v>11.6</v>
      </c>
      <c r="K382" s="3">
        <f t="shared" si="149"/>
        <v>84.114348088327176</v>
      </c>
      <c r="L382" s="3">
        <f t="shared" si="157"/>
        <v>-25.805563944685389</v>
      </c>
      <c r="M382" s="3">
        <f t="shared" si="158"/>
        <v>-22.81159980533652</v>
      </c>
      <c r="N382" s="20">
        <f t="shared" si="150"/>
        <v>2028169.3409852106</v>
      </c>
      <c r="O382" s="21">
        <f t="shared" si="165"/>
        <v>1419718.5386896473</v>
      </c>
      <c r="P382" s="22">
        <f t="shared" si="166"/>
        <v>10.848112920196955</v>
      </c>
      <c r="Q382" s="22">
        <f t="shared" si="151"/>
        <v>12.434652082082145</v>
      </c>
      <c r="R382" s="22">
        <f t="shared" si="152"/>
        <v>12.434652082082145</v>
      </c>
      <c r="S382" s="23">
        <f t="shared" si="167"/>
        <v>5.8103737910820215</v>
      </c>
      <c r="T382" s="24">
        <f t="shared" si="153"/>
        <v>-22.159709922465414</v>
      </c>
      <c r="U382" s="21">
        <f t="shared" si="154"/>
        <v>1852879.348845691</v>
      </c>
      <c r="V382" s="21">
        <f t="shared" si="168"/>
        <v>1297015.5441919835</v>
      </c>
      <c r="W382" s="22">
        <f t="shared" si="169"/>
        <v>8.0958533129913519</v>
      </c>
      <c r="X382" s="23">
        <f t="shared" si="170"/>
        <v>3.7829714571614135</v>
      </c>
      <c r="Y382" s="24">
        <f t="shared" si="155"/>
        <v>-13.180624598893163</v>
      </c>
      <c r="Z382" s="14">
        <f t="shared" si="156"/>
        <v>0.15684981694669098</v>
      </c>
      <c r="AJ382">
        <f t="shared" si="160"/>
        <v>0</v>
      </c>
      <c r="AL382">
        <f t="shared" si="159"/>
        <v>84.114348088327176</v>
      </c>
    </row>
    <row r="383" spans="1:38" x14ac:dyDescent="0.25">
      <c r="A383" s="3">
        <f t="shared" si="171"/>
        <v>1553</v>
      </c>
      <c r="B383" s="3">
        <f t="shared" si="145"/>
        <v>25.883333333333333</v>
      </c>
      <c r="C383" s="8">
        <f t="shared" si="144"/>
        <v>20</v>
      </c>
      <c r="D383" s="10">
        <f t="shared" si="161"/>
        <v>293.14999999999998</v>
      </c>
      <c r="E383" s="3">
        <f t="shared" si="146"/>
        <v>98.799967355305498</v>
      </c>
      <c r="F383" s="3">
        <f t="shared" si="162"/>
        <v>371.94996735530549</v>
      </c>
      <c r="G383" s="14">
        <f t="shared" si="147"/>
        <v>91.989477328333621</v>
      </c>
      <c r="H383" s="3">
        <f t="shared" si="163"/>
        <v>365.13947732833361</v>
      </c>
      <c r="I383" s="3">
        <f t="shared" si="148"/>
        <v>1.5997370426852171</v>
      </c>
      <c r="J383" s="3">
        <f t="shared" si="164"/>
        <v>11.6</v>
      </c>
      <c r="K383" s="3">
        <f t="shared" si="149"/>
        <v>84.11382396580386</v>
      </c>
      <c r="L383" s="3">
        <f t="shared" si="157"/>
        <v>-25.806498667333358</v>
      </c>
      <c r="M383" s="3">
        <f t="shared" si="158"/>
        <v>-22.812411607054077</v>
      </c>
      <c r="N383" s="20">
        <f t="shared" si="150"/>
        <v>2028222.5817139042</v>
      </c>
      <c r="O383" s="21">
        <f t="shared" si="165"/>
        <v>1419755.8071997329</v>
      </c>
      <c r="P383" s="22">
        <f t="shared" si="166"/>
        <v>10.848169873564771</v>
      </c>
      <c r="Q383" s="22">
        <f t="shared" si="151"/>
        <v>12.434760886958829</v>
      </c>
      <c r="R383" s="22">
        <f t="shared" si="152"/>
        <v>12.434760886958829</v>
      </c>
      <c r="S383" s="23">
        <f t="shared" si="167"/>
        <v>5.810424632633489</v>
      </c>
      <c r="T383" s="24">
        <f t="shared" si="153"/>
        <v>-22.160485534403922</v>
      </c>
      <c r="U383" s="21">
        <f t="shared" si="154"/>
        <v>1852928.2240023247</v>
      </c>
      <c r="V383" s="21">
        <f t="shared" si="168"/>
        <v>1297049.7568016273</v>
      </c>
      <c r="W383" s="22">
        <f t="shared" si="169"/>
        <v>8.0958960229415879</v>
      </c>
      <c r="X383" s="23">
        <f t="shared" si="170"/>
        <v>3.7829914143563417</v>
      </c>
      <c r="Y383" s="24">
        <f t="shared" si="155"/>
        <v>-13.181041813402992</v>
      </c>
      <c r="Z383" s="14">
        <f t="shared" si="156"/>
        <v>0.15338634360951531</v>
      </c>
      <c r="AJ383">
        <f t="shared" si="160"/>
        <v>0</v>
      </c>
      <c r="AL383">
        <f t="shared" si="159"/>
        <v>84.11382396580386</v>
      </c>
    </row>
    <row r="384" spans="1:38" x14ac:dyDescent="0.25">
      <c r="A384" s="3">
        <f t="shared" si="171"/>
        <v>1558</v>
      </c>
      <c r="B384" s="3">
        <f t="shared" si="145"/>
        <v>25.966666666666665</v>
      </c>
      <c r="C384" s="8">
        <f t="shared" si="144"/>
        <v>20</v>
      </c>
      <c r="D384" s="10">
        <f t="shared" si="161"/>
        <v>293.14999999999998</v>
      </c>
      <c r="E384" s="3">
        <f t="shared" si="146"/>
        <v>98.801990174628301</v>
      </c>
      <c r="F384" s="3">
        <f t="shared" si="162"/>
        <v>371.95199017462829</v>
      </c>
      <c r="G384" s="14">
        <f t="shared" si="147"/>
        <v>91.991334282213828</v>
      </c>
      <c r="H384" s="3">
        <f t="shared" si="163"/>
        <v>365.14133428221379</v>
      </c>
      <c r="I384" s="3">
        <f t="shared" si="148"/>
        <v>1.5997467906515339</v>
      </c>
      <c r="J384" s="3">
        <f t="shared" si="164"/>
        <v>11.6</v>
      </c>
      <c r="K384" s="3">
        <f t="shared" si="149"/>
        <v>84.113311422989213</v>
      </c>
      <c r="L384" s="3">
        <f t="shared" si="157"/>
        <v>-25.807412765020302</v>
      </c>
      <c r="M384" s="3">
        <f t="shared" si="158"/>
        <v>-22.813205494982252</v>
      </c>
      <c r="N384" s="20">
        <f t="shared" si="150"/>
        <v>2028274.6468094485</v>
      </c>
      <c r="O384" s="21">
        <f t="shared" si="165"/>
        <v>1419792.2527666138</v>
      </c>
      <c r="P384" s="22">
        <f t="shared" si="166"/>
        <v>10.848225568162256</v>
      </c>
      <c r="Q384" s="22">
        <f t="shared" si="151"/>
        <v>12.434867287423241</v>
      </c>
      <c r="R384" s="22">
        <f t="shared" si="152"/>
        <v>12.434867287423241</v>
      </c>
      <c r="S384" s="23">
        <f t="shared" si="167"/>
        <v>5.8104743506686791</v>
      </c>
      <c r="T384" s="24">
        <f t="shared" si="153"/>
        <v>-22.161244026260032</v>
      </c>
      <c r="U384" s="21">
        <f t="shared" si="154"/>
        <v>1852976.019907824</v>
      </c>
      <c r="V384" s="21">
        <f t="shared" si="168"/>
        <v>1297083.2139354767</v>
      </c>
      <c r="W384" s="22">
        <f t="shared" si="169"/>
        <v>8.0959377889078841</v>
      </c>
      <c r="X384" s="23">
        <f t="shared" si="170"/>
        <v>3.7830109304533202</v>
      </c>
      <c r="Y384" s="24">
        <f t="shared" si="155"/>
        <v>-13.181449817196633</v>
      </c>
      <c r="Z384" s="14">
        <f t="shared" si="156"/>
        <v>0.14999931952998935</v>
      </c>
      <c r="AJ384">
        <f t="shared" si="160"/>
        <v>0</v>
      </c>
      <c r="AL384">
        <f t="shared" si="159"/>
        <v>84.113311422989213</v>
      </c>
    </row>
    <row r="385" spans="1:38" x14ac:dyDescent="0.25">
      <c r="A385" s="3">
        <f t="shared" si="171"/>
        <v>1563</v>
      </c>
      <c r="B385" s="3">
        <f t="shared" si="145"/>
        <v>26.05</v>
      </c>
      <c r="C385" s="8">
        <f t="shared" si="144"/>
        <v>20</v>
      </c>
      <c r="D385" s="10">
        <f t="shared" si="161"/>
        <v>293.14999999999998</v>
      </c>
      <c r="E385" s="3">
        <f t="shared" si="146"/>
        <v>98.803968326755879</v>
      </c>
      <c r="F385" s="3">
        <f t="shared" si="162"/>
        <v>371.95396832675584</v>
      </c>
      <c r="G385" s="14">
        <f t="shared" si="147"/>
        <v>91.993150230880048</v>
      </c>
      <c r="H385" s="3">
        <f t="shared" si="163"/>
        <v>365.14315023088</v>
      </c>
      <c r="I385" s="3">
        <f t="shared" si="148"/>
        <v>1.5997563233666365</v>
      </c>
      <c r="J385" s="3">
        <f t="shared" si="164"/>
        <v>11.6</v>
      </c>
      <c r="K385" s="3">
        <f t="shared" si="149"/>
        <v>84.112810204008284</v>
      </c>
      <c r="L385" s="3">
        <f t="shared" si="157"/>
        <v>-25.808306692342349</v>
      </c>
      <c r="M385" s="3">
        <f t="shared" si="158"/>
        <v>-22.813981864008952</v>
      </c>
      <c r="N385" s="20">
        <f t="shared" si="150"/>
        <v>2028325.5622215974</v>
      </c>
      <c r="O385" s="21">
        <f t="shared" si="165"/>
        <v>1419827.893555118</v>
      </c>
      <c r="P385" s="22">
        <f t="shared" si="166"/>
        <v>10.84828003182483</v>
      </c>
      <c r="Q385" s="22">
        <f t="shared" si="151"/>
        <v>12.434971336628527</v>
      </c>
      <c r="R385" s="22">
        <f t="shared" si="152"/>
        <v>12.434971336628527</v>
      </c>
      <c r="S385" s="23">
        <f t="shared" si="167"/>
        <v>5.8105229700246026</v>
      </c>
      <c r="T385" s="24">
        <f t="shared" si="153"/>
        <v>-22.161985775638588</v>
      </c>
      <c r="U385" s="21">
        <f t="shared" si="154"/>
        <v>1853022.7603852083</v>
      </c>
      <c r="V385" s="21">
        <f t="shared" si="168"/>
        <v>1297115.9322696456</v>
      </c>
      <c r="W385" s="22">
        <f t="shared" si="169"/>
        <v>8.0959786317655418</v>
      </c>
      <c r="X385" s="23">
        <f t="shared" si="170"/>
        <v>3.7830300152068079</v>
      </c>
      <c r="Y385" s="24">
        <f t="shared" si="155"/>
        <v>-13.181848813495268</v>
      </c>
      <c r="Z385" s="14">
        <f t="shared" si="156"/>
        <v>0.14668705852312769</v>
      </c>
      <c r="AJ385">
        <f t="shared" si="160"/>
        <v>0</v>
      </c>
      <c r="AL385">
        <f t="shared" si="159"/>
        <v>84.112810204008284</v>
      </c>
    </row>
    <row r="386" spans="1:38" x14ac:dyDescent="0.25">
      <c r="A386" s="3">
        <f t="shared" si="171"/>
        <v>1568</v>
      </c>
      <c r="B386" s="3">
        <f t="shared" si="145"/>
        <v>26.133333333333333</v>
      </c>
      <c r="C386" s="8">
        <f t="shared" ref="C386:C432" si="172">VLOOKUP(B386,$B$18:$C$21,2)*(10-B386+VLOOKUP(B386,$B$18:$C$21,1))/10+VLOOKUP(B386+10,$B$18:$C$21,2)*(B386-VLOOKUP(B386,$B$18:$C$21,1))/10</f>
        <v>20</v>
      </c>
      <c r="D386" s="10">
        <f t="shared" si="161"/>
        <v>293.14999999999998</v>
      </c>
      <c r="E386" s="3">
        <f t="shared" si="146"/>
        <v>98.805902797644251</v>
      </c>
      <c r="F386" s="3">
        <f t="shared" si="162"/>
        <v>371.95590279764423</v>
      </c>
      <c r="G386" s="14">
        <f t="shared" si="147"/>
        <v>91.994926079482383</v>
      </c>
      <c r="H386" s="3">
        <f t="shared" si="163"/>
        <v>365.14492607948239</v>
      </c>
      <c r="I386" s="3">
        <f t="shared" si="148"/>
        <v>1.5997656455818479</v>
      </c>
      <c r="J386" s="3">
        <f t="shared" si="164"/>
        <v>11.6</v>
      </c>
      <c r="K386" s="3">
        <f t="shared" si="149"/>
        <v>84.112320058641728</v>
      </c>
      <c r="L386" s="3">
        <f t="shared" si="157"/>
        <v>-25.809180893897725</v>
      </c>
      <c r="M386" s="3">
        <f t="shared" si="158"/>
        <v>-22.814741100335294</v>
      </c>
      <c r="N386" s="20">
        <f t="shared" si="150"/>
        <v>2028375.3533277507</v>
      </c>
      <c r="O386" s="21">
        <f t="shared" si="165"/>
        <v>1419862.7473294253</v>
      </c>
      <c r="P386" s="22">
        <f t="shared" si="166"/>
        <v>10.848333291771752</v>
      </c>
      <c r="Q386" s="22">
        <f t="shared" si="151"/>
        <v>12.435073086551906</v>
      </c>
      <c r="R386" s="22">
        <f t="shared" si="152"/>
        <v>12.435073086551906</v>
      </c>
      <c r="S386" s="23">
        <f t="shared" si="167"/>
        <v>5.8105705149887994</v>
      </c>
      <c r="T386" s="24">
        <f t="shared" si="153"/>
        <v>-22.162711151828347</v>
      </c>
      <c r="U386" s="21">
        <f t="shared" si="154"/>
        <v>1853068.4687320243</v>
      </c>
      <c r="V386" s="21">
        <f t="shared" si="168"/>
        <v>1297147.928112417</v>
      </c>
      <c r="W386" s="22">
        <f t="shared" si="169"/>
        <v>8.0960185719277273</v>
      </c>
      <c r="X386" s="23">
        <f t="shared" si="170"/>
        <v>3.7830486781553199</v>
      </c>
      <c r="Y386" s="24">
        <f t="shared" si="155"/>
        <v>-13.182239001041587</v>
      </c>
      <c r="Z386" s="14">
        <f t="shared" si="156"/>
        <v>0.14344791153877878</v>
      </c>
      <c r="AJ386">
        <f t="shared" si="160"/>
        <v>0</v>
      </c>
      <c r="AL386">
        <f t="shared" si="159"/>
        <v>84.112320058641728</v>
      </c>
    </row>
    <row r="387" spans="1:38" x14ac:dyDescent="0.25">
      <c r="A387" s="3">
        <f t="shared" si="171"/>
        <v>1573</v>
      </c>
      <c r="B387" s="3">
        <f t="shared" si="145"/>
        <v>26.216666666666665</v>
      </c>
      <c r="C387" s="8">
        <f t="shared" si="172"/>
        <v>20</v>
      </c>
      <c r="D387" s="10">
        <f t="shared" si="161"/>
        <v>293.14999999999998</v>
      </c>
      <c r="E387" s="3">
        <f t="shared" si="146"/>
        <v>98.80779455150217</v>
      </c>
      <c r="F387" s="3">
        <f t="shared" si="162"/>
        <v>371.95779455150216</v>
      </c>
      <c r="G387" s="14">
        <f t="shared" si="147"/>
        <v>91.996662713204728</v>
      </c>
      <c r="H387" s="3">
        <f t="shared" si="163"/>
        <v>365.14666271320471</v>
      </c>
      <c r="I387" s="3">
        <f t="shared" si="148"/>
        <v>1.5997747619436891</v>
      </c>
      <c r="J387" s="3">
        <f t="shared" si="164"/>
        <v>11.6</v>
      </c>
      <c r="K387" s="3">
        <f t="shared" si="149"/>
        <v>84.11184074220094</v>
      </c>
      <c r="L387" s="3">
        <f t="shared" si="157"/>
        <v>-25.810035804505652</v>
      </c>
      <c r="M387" s="3">
        <f t="shared" si="158"/>
        <v>-22.815483581665571</v>
      </c>
      <c r="N387" s="20">
        <f t="shared" si="150"/>
        <v>2028424.0449455578</v>
      </c>
      <c r="O387" s="21">
        <f t="shared" si="165"/>
        <v>1419896.8314618904</v>
      </c>
      <c r="P387" s="22">
        <f t="shared" si="166"/>
        <v>10.848385374619793</v>
      </c>
      <c r="Q387" s="22">
        <f t="shared" si="151"/>
        <v>12.435172588020786</v>
      </c>
      <c r="R387" s="22">
        <f t="shared" si="152"/>
        <v>12.435172588020786</v>
      </c>
      <c r="S387" s="23">
        <f t="shared" si="167"/>
        <v>5.8106170093115308</v>
      </c>
      <c r="T387" s="24">
        <f t="shared" si="153"/>
        <v>-22.163420515984697</v>
      </c>
      <c r="U387" s="21">
        <f t="shared" si="154"/>
        <v>1853113.1677319102</v>
      </c>
      <c r="V387" s="21">
        <f t="shared" si="168"/>
        <v>1297179.2174123372</v>
      </c>
      <c r="W387" s="22">
        <f t="shared" si="169"/>
        <v>8.0960576293557391</v>
      </c>
      <c r="X387" s="23">
        <f t="shared" si="170"/>
        <v>3.7830669286262273</v>
      </c>
      <c r="Y387" s="24">
        <f t="shared" si="155"/>
        <v>-13.182620574198241</v>
      </c>
      <c r="Z387" s="14">
        <f t="shared" si="156"/>
        <v>0.14028026584678166</v>
      </c>
      <c r="AJ387">
        <f t="shared" si="160"/>
        <v>0</v>
      </c>
      <c r="AL387">
        <f t="shared" si="159"/>
        <v>84.11184074220094</v>
      </c>
    </row>
    <row r="388" spans="1:38" x14ac:dyDescent="0.25">
      <c r="A388" s="3">
        <f t="shared" si="171"/>
        <v>1578</v>
      </c>
      <c r="B388" s="3">
        <f t="shared" si="145"/>
        <v>26.3</v>
      </c>
      <c r="C388" s="8">
        <f t="shared" si="172"/>
        <v>20</v>
      </c>
      <c r="D388" s="10">
        <f t="shared" si="161"/>
        <v>293.14999999999998</v>
      </c>
      <c r="E388" s="3">
        <f t="shared" si="146"/>
        <v>98.809644531270152</v>
      </c>
      <c r="F388" s="3">
        <f t="shared" si="162"/>
        <v>371.9596445312701</v>
      </c>
      <c r="G388" s="14">
        <f t="shared" si="147"/>
        <v>91.998360997704822</v>
      </c>
      <c r="H388" s="3">
        <f t="shared" si="163"/>
        <v>365.1483609977048</v>
      </c>
      <c r="I388" s="3">
        <f t="shared" si="148"/>
        <v>1.5997836769961911</v>
      </c>
      <c r="J388" s="3">
        <f t="shared" si="164"/>
        <v>11.6</v>
      </c>
      <c r="K388" s="3">
        <f t="shared" si="149"/>
        <v>84.111372015405536</v>
      </c>
      <c r="L388" s="3">
        <f t="shared" si="157"/>
        <v>-25.810871849420497</v>
      </c>
      <c r="M388" s="3">
        <f t="shared" si="158"/>
        <v>-22.816209677393886</v>
      </c>
      <c r="N388" s="20">
        <f t="shared" si="150"/>
        <v>2028471.6613452476</v>
      </c>
      <c r="O388" s="21">
        <f t="shared" si="165"/>
        <v>1419930.1629416733</v>
      </c>
      <c r="P388" s="22">
        <f t="shared" si="166"/>
        <v>10.848436306396602</v>
      </c>
      <c r="Q388" s="22">
        <f t="shared" si="151"/>
        <v>12.43526989073821</v>
      </c>
      <c r="R388" s="22">
        <f t="shared" si="152"/>
        <v>12.43526989073821</v>
      </c>
      <c r="S388" s="23">
        <f t="shared" si="167"/>
        <v>5.8106624762176731</v>
      </c>
      <c r="T388" s="24">
        <f t="shared" si="153"/>
        <v>-22.164114221308196</v>
      </c>
      <c r="U388" s="21">
        <f t="shared" si="154"/>
        <v>1853156.8796659233</v>
      </c>
      <c r="V388" s="21">
        <f t="shared" si="168"/>
        <v>1297209.8157661462</v>
      </c>
      <c r="W388" s="22">
        <f t="shared" si="169"/>
        <v>8.0960958235690175</v>
      </c>
      <c r="X388" s="23">
        <f t="shared" si="170"/>
        <v>3.7830847757404316</v>
      </c>
      <c r="Y388" s="24">
        <f t="shared" si="155"/>
        <v>-13.182993723044151</v>
      </c>
      <c r="Z388" s="14">
        <f t="shared" si="156"/>
        <v>0.13718254423880971</v>
      </c>
      <c r="AJ388">
        <f t="shared" si="160"/>
        <v>0</v>
      </c>
      <c r="AL388">
        <f t="shared" si="159"/>
        <v>84.111372015405536</v>
      </c>
    </row>
    <row r="389" spans="1:38" x14ac:dyDescent="0.25">
      <c r="A389" s="3">
        <f t="shared" si="171"/>
        <v>1583</v>
      </c>
      <c r="B389" s="3">
        <f t="shared" si="145"/>
        <v>26.383333333333333</v>
      </c>
      <c r="C389" s="8">
        <f t="shared" si="172"/>
        <v>20</v>
      </c>
      <c r="D389" s="10">
        <f t="shared" si="161"/>
        <v>293.14999999999998</v>
      </c>
      <c r="E389" s="3">
        <f t="shared" si="146"/>
        <v>98.811453659088883</v>
      </c>
      <c r="F389" s="3">
        <f t="shared" si="162"/>
        <v>371.96145365908887</v>
      </c>
      <c r="G389" s="14">
        <f t="shared" si="147"/>
        <v>92.000021779544255</v>
      </c>
      <c r="H389" s="3">
        <f t="shared" si="163"/>
        <v>365.1500217795442</v>
      </c>
      <c r="I389" s="3">
        <f t="shared" si="148"/>
        <v>1.5997923951831494</v>
      </c>
      <c r="J389" s="3">
        <f t="shared" si="164"/>
        <v>11.6</v>
      </c>
      <c r="K389" s="3">
        <f t="shared" si="149"/>
        <v>84.110913644263903</v>
      </c>
      <c r="L389" s="3">
        <f t="shared" si="157"/>
        <v>-25.811689444541408</v>
      </c>
      <c r="M389" s="3">
        <f t="shared" si="158"/>
        <v>-22.816919748785967</v>
      </c>
      <c r="N389" s="20">
        <f t="shared" si="150"/>
        <v>2028518.2262616847</v>
      </c>
      <c r="O389" s="21">
        <f t="shared" si="165"/>
        <v>1419962.7583831791</v>
      </c>
      <c r="P389" s="22">
        <f t="shared" si="166"/>
        <v>10.848486112553754</v>
      </c>
      <c r="Q389" s="22">
        <f t="shared" si="151"/>
        <v>12.435365043307767</v>
      </c>
      <c r="R389" s="22">
        <f t="shared" si="152"/>
        <v>12.435365043307767</v>
      </c>
      <c r="S389" s="23">
        <f t="shared" si="167"/>
        <v>5.8107069384183569</v>
      </c>
      <c r="T389" s="24">
        <f t="shared" si="153"/>
        <v>-22.164792613219301</v>
      </c>
      <c r="U389" s="21">
        <f t="shared" si="154"/>
        <v>1853199.6263236071</v>
      </c>
      <c r="V389" s="21">
        <f t="shared" si="168"/>
        <v>1297239.7384265249</v>
      </c>
      <c r="W389" s="22">
        <f t="shared" si="169"/>
        <v>8.0961331736549589</v>
      </c>
      <c r="X389" s="23">
        <f t="shared" si="170"/>
        <v>3.7831022284169538</v>
      </c>
      <c r="Y389" s="24">
        <f t="shared" si="155"/>
        <v>-13.183358633468734</v>
      </c>
      <c r="Z389" s="14">
        <f t="shared" si="156"/>
        <v>0.13415320424848964</v>
      </c>
      <c r="AJ389">
        <f t="shared" si="160"/>
        <v>0</v>
      </c>
      <c r="AL389">
        <f t="shared" si="159"/>
        <v>84.110913644263903</v>
      </c>
    </row>
    <row r="390" spans="1:38" x14ac:dyDescent="0.25">
      <c r="A390" s="3">
        <f t="shared" si="171"/>
        <v>1588</v>
      </c>
      <c r="B390" s="3">
        <f t="shared" si="145"/>
        <v>26.466666666666665</v>
      </c>
      <c r="C390" s="8">
        <f t="shared" si="172"/>
        <v>20</v>
      </c>
      <c r="D390" s="10">
        <f t="shared" si="161"/>
        <v>293.14999999999998</v>
      </c>
      <c r="E390" s="3">
        <f t="shared" si="146"/>
        <v>98.813222836757404</v>
      </c>
      <c r="F390" s="3">
        <f t="shared" si="162"/>
        <v>371.96322283675738</v>
      </c>
      <c r="G390" s="14">
        <f t="shared" si="147"/>
        <v>92.001645886609154</v>
      </c>
      <c r="H390" s="3">
        <f t="shared" si="163"/>
        <v>365.15164588660912</v>
      </c>
      <c r="I390" s="3">
        <f t="shared" si="148"/>
        <v>1.5998009208503341</v>
      </c>
      <c r="J390" s="3">
        <f t="shared" si="164"/>
        <v>11.6</v>
      </c>
      <c r="K390" s="3">
        <f t="shared" si="149"/>
        <v>84.110465399956141</v>
      </c>
      <c r="L390" s="3">
        <f t="shared" si="157"/>
        <v>-25.812488996617141</v>
      </c>
      <c r="M390" s="3">
        <f t="shared" si="158"/>
        <v>-22.817614149157475</v>
      </c>
      <c r="N390" s="20">
        <f t="shared" si="150"/>
        <v>2028563.7629061632</v>
      </c>
      <c r="O390" s="21">
        <f t="shared" si="165"/>
        <v>1419994.6340343142</v>
      </c>
      <c r="P390" s="22">
        <f t="shared" si="166"/>
        <v>10.848534817979521</v>
      </c>
      <c r="Q390" s="22">
        <f t="shared" si="151"/>
        <v>12.435458093257965</v>
      </c>
      <c r="R390" s="22">
        <f t="shared" si="152"/>
        <v>12.435458093257965</v>
      </c>
      <c r="S390" s="23">
        <f t="shared" si="167"/>
        <v>5.8107504181223586</v>
      </c>
      <c r="T390" s="24">
        <f t="shared" si="153"/>
        <v>-22.16545602952932</v>
      </c>
      <c r="U390" s="21">
        <f t="shared" si="154"/>
        <v>1853241.4290138201</v>
      </c>
      <c r="V390" s="21">
        <f t="shared" si="168"/>
        <v>1297269.0003096741</v>
      </c>
      <c r="W390" s="22">
        <f t="shared" si="169"/>
        <v>8.0961696982784819</v>
      </c>
      <c r="X390" s="23">
        <f t="shared" si="170"/>
        <v>3.7831192953773995</v>
      </c>
      <c r="Y390" s="24">
        <f t="shared" si="155"/>
        <v>-13.183715487263994</v>
      </c>
      <c r="Z390" s="14">
        <f t="shared" si="156"/>
        <v>0.13119073738821463</v>
      </c>
      <c r="AJ390">
        <f t="shared" si="160"/>
        <v>0</v>
      </c>
      <c r="AL390">
        <f t="shared" si="159"/>
        <v>84.110465399956141</v>
      </c>
    </row>
    <row r="391" spans="1:38" x14ac:dyDescent="0.25">
      <c r="A391" s="3">
        <f t="shared" si="171"/>
        <v>1593</v>
      </c>
      <c r="B391" s="3">
        <f t="shared" si="145"/>
        <v>26.55</v>
      </c>
      <c r="C391" s="8">
        <f t="shared" si="172"/>
        <v>20</v>
      </c>
      <c r="D391" s="10">
        <f t="shared" si="161"/>
        <v>293.14999999999998</v>
      </c>
      <c r="E391" s="3">
        <f t="shared" si="146"/>
        <v>98.814952946181208</v>
      </c>
      <c r="F391" s="3">
        <f t="shared" si="162"/>
        <v>371.9649529461812</v>
      </c>
      <c r="G391" s="14">
        <f t="shared" si="147"/>
        <v>92.003234128521655</v>
      </c>
      <c r="H391" s="3">
        <f t="shared" si="163"/>
        <v>365.1532341285216</v>
      </c>
      <c r="I391" s="3">
        <f t="shared" si="148"/>
        <v>1.5998092582476471</v>
      </c>
      <c r="J391" s="3">
        <f t="shared" si="164"/>
        <v>11.6</v>
      </c>
      <c r="K391" s="3">
        <f t="shared" si="149"/>
        <v>84.110027058719766</v>
      </c>
      <c r="L391" s="3">
        <f t="shared" si="157"/>
        <v>-25.8132709034467</v>
      </c>
      <c r="M391" s="3">
        <f t="shared" si="158"/>
        <v>-22.818293224048219</v>
      </c>
      <c r="N391" s="20">
        <f t="shared" si="150"/>
        <v>2028608.2939779386</v>
      </c>
      <c r="O391" s="21">
        <f t="shared" si="165"/>
        <v>1420025.805784557</v>
      </c>
      <c r="P391" s="22">
        <f t="shared" si="166"/>
        <v>10.848582447011404</v>
      </c>
      <c r="Q391" s="22">
        <f t="shared" si="151"/>
        <v>12.435549087065992</v>
      </c>
      <c r="R391" s="22">
        <f t="shared" si="152"/>
        <v>12.435549087065992</v>
      </c>
      <c r="S391" s="23">
        <f t="shared" si="167"/>
        <v>5.8107929370471991</v>
      </c>
      <c r="T391" s="24">
        <f t="shared" si="153"/>
        <v>-22.166104800607453</v>
      </c>
      <c r="U391" s="21">
        <f t="shared" si="154"/>
        <v>1853282.3085753259</v>
      </c>
      <c r="V391" s="21">
        <f t="shared" si="168"/>
        <v>1297297.616002728</v>
      </c>
      <c r="W391" s="22">
        <f t="shared" si="169"/>
        <v>8.0962054156914167</v>
      </c>
      <c r="X391" s="23">
        <f t="shared" si="170"/>
        <v>3.783135985150353</v>
      </c>
      <c r="Y391" s="24">
        <f t="shared" si="155"/>
        <v>-13.184064462214709</v>
      </c>
      <c r="Z391" s="14">
        <f t="shared" si="156"/>
        <v>0.12829366840268541</v>
      </c>
      <c r="AJ391">
        <f t="shared" si="160"/>
        <v>0</v>
      </c>
      <c r="AL391">
        <f t="shared" si="159"/>
        <v>84.110027058719766</v>
      </c>
    </row>
    <row r="392" spans="1:38" x14ac:dyDescent="0.25">
      <c r="A392" s="3">
        <f t="shared" si="171"/>
        <v>1598</v>
      </c>
      <c r="B392" s="3">
        <f t="shared" si="145"/>
        <v>26.633333333333333</v>
      </c>
      <c r="C392" s="8">
        <f t="shared" si="172"/>
        <v>20</v>
      </c>
      <c r="D392" s="10">
        <f t="shared" si="161"/>
        <v>293.14999999999998</v>
      </c>
      <c r="E392" s="3">
        <f t="shared" si="146"/>
        <v>98.816644849810515</v>
      </c>
      <c r="F392" s="3">
        <f t="shared" si="162"/>
        <v>371.96664484981051</v>
      </c>
      <c r="G392" s="14">
        <f t="shared" si="147"/>
        <v>92.004787297042284</v>
      </c>
      <c r="H392" s="3">
        <f t="shared" si="163"/>
        <v>365.15478729704228</v>
      </c>
      <c r="I392" s="3">
        <f t="shared" si="148"/>
        <v>1.5998174115312369</v>
      </c>
      <c r="J392" s="3">
        <f t="shared" si="164"/>
        <v>11.6</v>
      </c>
      <c r="K392" s="3">
        <f t="shared" si="149"/>
        <v>84.109598401737784</v>
      </c>
      <c r="L392" s="3">
        <f t="shared" si="157"/>
        <v>-25.814035554075392</v>
      </c>
      <c r="M392" s="3">
        <f t="shared" si="158"/>
        <v>-22.818957311392779</v>
      </c>
      <c r="N392" s="20">
        <f t="shared" si="150"/>
        <v>2028651.8416755102</v>
      </c>
      <c r="O392" s="21">
        <f t="shared" si="165"/>
        <v>1420056.2891728571</v>
      </c>
      <c r="P392" s="22">
        <f t="shared" si="166"/>
        <v>10.848629023448302</v>
      </c>
      <c r="Q392" s="22">
        <f t="shared" si="151"/>
        <v>12.43563807018108</v>
      </c>
      <c r="R392" s="22">
        <f t="shared" si="152"/>
        <v>12.43563807018108</v>
      </c>
      <c r="S392" s="23">
        <f t="shared" si="167"/>
        <v>5.8108345164300683</v>
      </c>
      <c r="T392" s="24">
        <f t="shared" si="153"/>
        <v>-22.166739249544474</v>
      </c>
      <c r="U392" s="21">
        <f t="shared" si="154"/>
        <v>1853322.2853871505</v>
      </c>
      <c r="V392" s="21">
        <f t="shared" si="168"/>
        <v>1297325.5997710053</v>
      </c>
      <c r="W392" s="22">
        <f t="shared" si="169"/>
        <v>8.096240343741643</v>
      </c>
      <c r="X392" s="23">
        <f t="shared" si="170"/>
        <v>3.7831523060756402</v>
      </c>
      <c r="Y392" s="24">
        <f t="shared" si="155"/>
        <v>-13.184405732186509</v>
      </c>
      <c r="Z392" s="14">
        <f t="shared" si="156"/>
        <v>0.12546055453863403</v>
      </c>
      <c r="AJ392">
        <f t="shared" si="160"/>
        <v>0</v>
      </c>
      <c r="AL392">
        <f t="shared" si="159"/>
        <v>84.109598401737784</v>
      </c>
    </row>
    <row r="393" spans="1:38" x14ac:dyDescent="0.25">
      <c r="A393" s="3">
        <f t="shared" si="171"/>
        <v>1603</v>
      </c>
      <c r="B393" s="3">
        <f t="shared" si="145"/>
        <v>26.716666666666665</v>
      </c>
      <c r="C393" s="8">
        <f t="shared" si="172"/>
        <v>20</v>
      </c>
      <c r="D393" s="10">
        <f t="shared" si="161"/>
        <v>293.14999999999998</v>
      </c>
      <c r="E393" s="3">
        <f t="shared" si="146"/>
        <v>98.818299391068877</v>
      </c>
      <c r="F393" s="3">
        <f t="shared" si="162"/>
        <v>371.96829939106885</v>
      </c>
      <c r="G393" s="14">
        <f t="shared" si="147"/>
        <v>92.00630616646356</v>
      </c>
      <c r="H393" s="3">
        <f t="shared" si="163"/>
        <v>365.15630616646354</v>
      </c>
      <c r="I393" s="3">
        <f t="shared" si="148"/>
        <v>1.5998253847655608</v>
      </c>
      <c r="J393" s="3">
        <f t="shared" si="164"/>
        <v>11.6</v>
      </c>
      <c r="K393" s="3">
        <f t="shared" si="149"/>
        <v>84.109179215029457</v>
      </c>
      <c r="L393" s="3">
        <f t="shared" si="157"/>
        <v>-25.81478332898687</v>
      </c>
      <c r="M393" s="3">
        <f t="shared" si="158"/>
        <v>-22.819606741687124</v>
      </c>
      <c r="N393" s="20">
        <f t="shared" si="150"/>
        <v>2028694.4277076523</v>
      </c>
      <c r="O393" s="21">
        <f t="shared" si="165"/>
        <v>1420086.0993953566</v>
      </c>
      <c r="P393" s="22">
        <f t="shared" si="166"/>
        <v>10.848674570562443</v>
      </c>
      <c r="Q393" s="22">
        <f t="shared" si="151"/>
        <v>12.435725087047153</v>
      </c>
      <c r="R393" s="22">
        <f t="shared" si="152"/>
        <v>12.435725087047153</v>
      </c>
      <c r="S393" s="23">
        <f t="shared" si="167"/>
        <v>5.8108751770383975</v>
      </c>
      <c r="T393" s="24">
        <f t="shared" si="153"/>
        <v>-22.167359692312431</v>
      </c>
      <c r="U393" s="21">
        <f t="shared" si="154"/>
        <v>1853361.379378713</v>
      </c>
      <c r="V393" s="21">
        <f t="shared" si="168"/>
        <v>1297352.9655650989</v>
      </c>
      <c r="W393" s="22">
        <f t="shared" si="169"/>
        <v>8.0962744998820622</v>
      </c>
      <c r="X393" s="23">
        <f t="shared" si="170"/>
        <v>3.7831682663085271</v>
      </c>
      <c r="Y393" s="24">
        <f t="shared" si="155"/>
        <v>-13.18473946721215</v>
      </c>
      <c r="Z393" s="14">
        <f t="shared" si="156"/>
        <v>0.12268998483088112</v>
      </c>
      <c r="AJ393">
        <f t="shared" si="160"/>
        <v>0</v>
      </c>
      <c r="AL393">
        <f t="shared" si="159"/>
        <v>84.109179215029457</v>
      </c>
    </row>
    <row r="394" spans="1:38" x14ac:dyDescent="0.25">
      <c r="A394" s="3">
        <f t="shared" si="171"/>
        <v>1608</v>
      </c>
      <c r="B394" s="3">
        <f t="shared" si="145"/>
        <v>26.8</v>
      </c>
      <c r="C394" s="8">
        <f t="shared" si="172"/>
        <v>20</v>
      </c>
      <c r="D394" s="10">
        <f t="shared" si="161"/>
        <v>293.14999999999998</v>
      </c>
      <c r="E394" s="3">
        <f t="shared" si="146"/>
        <v>98.819917394772403</v>
      </c>
      <c r="F394" s="3">
        <f t="shared" si="162"/>
        <v>371.96991739477238</v>
      </c>
      <c r="G394" s="14">
        <f t="shared" si="147"/>
        <v>92.007791493994873</v>
      </c>
      <c r="H394" s="3">
        <f t="shared" si="163"/>
        <v>365.15779149399486</v>
      </c>
      <c r="I394" s="3">
        <f t="shared" si="148"/>
        <v>1.5998331819254084</v>
      </c>
      <c r="J394" s="3">
        <f t="shared" si="164"/>
        <v>11.6</v>
      </c>
      <c r="K394" s="3">
        <f t="shared" si="149"/>
        <v>84.108769289343201</v>
      </c>
      <c r="L394" s="3">
        <f t="shared" si="157"/>
        <v>-25.815514600290655</v>
      </c>
      <c r="M394" s="3">
        <f t="shared" si="158"/>
        <v>-22.820241838151968</v>
      </c>
      <c r="N394" s="20">
        <f t="shared" si="150"/>
        <v>2028736.0733042043</v>
      </c>
      <c r="O394" s="21">
        <f t="shared" si="165"/>
        <v>1420115.2513129429</v>
      </c>
      <c r="P394" s="22">
        <f t="shared" si="166"/>
        <v>10.848719111111112</v>
      </c>
      <c r="Q394" s="22">
        <f t="shared" si="151"/>
        <v>12.435810181125216</v>
      </c>
      <c r="R394" s="22">
        <f t="shared" si="152"/>
        <v>12.435810181125216</v>
      </c>
      <c r="S394" s="23">
        <f t="shared" si="167"/>
        <v>5.8109149391803285</v>
      </c>
      <c r="T394" s="24">
        <f t="shared" si="153"/>
        <v>-22.167966437921333</v>
      </c>
      <c r="U394" s="21">
        <f t="shared" si="154"/>
        <v>1853399.6100397315</v>
      </c>
      <c r="V394" s="21">
        <f t="shared" si="168"/>
        <v>1297379.727027812</v>
      </c>
      <c r="W394" s="22">
        <f t="shared" si="169"/>
        <v>8.096307901179344</v>
      </c>
      <c r="X394" s="23">
        <f t="shared" si="170"/>
        <v>3.7831838738238028</v>
      </c>
      <c r="Y394" s="24">
        <f t="shared" si="155"/>
        <v>-13.185065833575813</v>
      </c>
      <c r="Z394" s="14">
        <f t="shared" si="156"/>
        <v>0.11998057940342832</v>
      </c>
      <c r="AJ394">
        <f t="shared" si="160"/>
        <v>0</v>
      </c>
      <c r="AL394">
        <f t="shared" si="159"/>
        <v>84.108769289343201</v>
      </c>
    </row>
    <row r="395" spans="1:38" x14ac:dyDescent="0.25">
      <c r="A395" s="3">
        <f t="shared" si="171"/>
        <v>1613</v>
      </c>
      <c r="B395" s="3">
        <f t="shared" si="145"/>
        <v>26.883333333333333</v>
      </c>
      <c r="C395" s="8">
        <f t="shared" si="172"/>
        <v>20</v>
      </c>
      <c r="D395" s="10">
        <f t="shared" si="161"/>
        <v>293.14999999999998</v>
      </c>
      <c r="E395" s="3">
        <f t="shared" si="146"/>
        <v>98.821499667539769</v>
      </c>
      <c r="F395" s="3">
        <f t="shared" si="162"/>
        <v>371.97149966753977</v>
      </c>
      <c r="G395" s="14">
        <f t="shared" si="147"/>
        <v>92.009244020138908</v>
      </c>
      <c r="H395" s="3">
        <f t="shared" si="163"/>
        <v>365.15924402013889</v>
      </c>
      <c r="I395" s="3">
        <f t="shared" si="148"/>
        <v>1.5998408068978742</v>
      </c>
      <c r="J395" s="3">
        <f t="shared" si="164"/>
        <v>11.6</v>
      </c>
      <c r="K395" s="3">
        <f t="shared" si="149"/>
        <v>84.108368420052201</v>
      </c>
      <c r="L395" s="3">
        <f t="shared" si="157"/>
        <v>-25.816229731905985</v>
      </c>
      <c r="M395" s="3">
        <f t="shared" si="158"/>
        <v>-22.820862916892228</v>
      </c>
      <c r="N395" s="20">
        <f t="shared" si="150"/>
        <v>2028776.7992266242</v>
      </c>
      <c r="O395" s="21">
        <f t="shared" si="165"/>
        <v>1420143.7594586369</v>
      </c>
      <c r="P395" s="22">
        <f t="shared" si="166"/>
        <v>10.848762667348019</v>
      </c>
      <c r="Q395" s="22">
        <f t="shared" si="151"/>
        <v>12.435893394915063</v>
      </c>
      <c r="R395" s="22">
        <f t="shared" si="152"/>
        <v>12.435893394915063</v>
      </c>
      <c r="S395" s="23">
        <f t="shared" si="167"/>
        <v>5.8109538227148567</v>
      </c>
      <c r="T395" s="24">
        <f t="shared" si="153"/>
        <v>-22.168559788572065</v>
      </c>
      <c r="U395" s="21">
        <f t="shared" si="154"/>
        <v>1853436.9964299134</v>
      </c>
      <c r="V395" s="21">
        <f t="shared" si="168"/>
        <v>1297405.8975009394</v>
      </c>
      <c r="W395" s="22">
        <f t="shared" si="169"/>
        <v>8.0963405643224959</v>
      </c>
      <c r="X395" s="23">
        <f t="shared" si="170"/>
        <v>3.7831991364197846</v>
      </c>
      <c r="Y395" s="24">
        <f t="shared" si="155"/>
        <v>-13.185384993895584</v>
      </c>
      <c r="Z395" s="14">
        <f t="shared" si="156"/>
        <v>0.11733098878633719</v>
      </c>
      <c r="AJ395">
        <f t="shared" si="160"/>
        <v>0</v>
      </c>
      <c r="AL395">
        <f t="shared" si="159"/>
        <v>84.108368420052201</v>
      </c>
    </row>
    <row r="396" spans="1:38" x14ac:dyDescent="0.25">
      <c r="A396" s="3">
        <f t="shared" si="171"/>
        <v>1618</v>
      </c>
      <c r="B396" s="3">
        <f t="shared" ref="B396:B432" si="173">A396/60</f>
        <v>26.966666666666665</v>
      </c>
      <c r="C396" s="8">
        <f t="shared" si="172"/>
        <v>20</v>
      </c>
      <c r="D396" s="10">
        <f t="shared" si="161"/>
        <v>293.14999999999998</v>
      </c>
      <c r="E396" s="3">
        <f t="shared" ref="E396:E432" si="174">E395+Z395/$B$31*(A396-A395)</f>
        <v>98.823046998193178</v>
      </c>
      <c r="F396" s="3">
        <f t="shared" si="162"/>
        <v>371.97304699819313</v>
      </c>
      <c r="G396" s="14">
        <f t="shared" ref="G396:G432" si="175">(E395*$D$45+C396*X395)/($D$45+X395)</f>
        <v>92.010664469059819</v>
      </c>
      <c r="H396" s="3">
        <f t="shared" si="163"/>
        <v>365.16066446905978</v>
      </c>
      <c r="I396" s="3">
        <f t="shared" ref="I396:I432" si="176">$B$10*(1+0.00395*(E396-20))</f>
        <v>1.5998482634842928</v>
      </c>
      <c r="J396" s="3">
        <f t="shared" si="164"/>
        <v>11.6</v>
      </c>
      <c r="K396" s="3">
        <f t="shared" ref="K396:K432" si="177">J396*J396/I396</f>
        <v>84.107976407051993</v>
      </c>
      <c r="L396" s="3">
        <f t="shared" si="157"/>
        <v>-25.816929079741229</v>
      </c>
      <c r="M396" s="3">
        <f t="shared" si="158"/>
        <v>-22.821470287053245</v>
      </c>
      <c r="N396" s="20">
        <f t="shared" ref="N396:N432" si="178">$B$34*$B$30^3*$B$35*(E396-C396)/($B$24^2)</f>
        <v>2028816.6257783088</v>
      </c>
      <c r="O396" s="21">
        <f t="shared" si="165"/>
        <v>1420171.6380448162</v>
      </c>
      <c r="P396" s="22">
        <f t="shared" si="166"/>
        <v>10.848805261034478</v>
      </c>
      <c r="Q396" s="22">
        <f t="shared" ref="Q396:Q432" si="179">0.15*(O396*$B$39)^(1/3)</f>
        <v>12.435974769976523</v>
      </c>
      <c r="R396" s="22">
        <f t="shared" ref="R396:R432" si="180">IF($B$39&lt;70000,Q396,P396)</f>
        <v>12.435974769976523</v>
      </c>
      <c r="S396" s="23">
        <f t="shared" si="167"/>
        <v>5.8109918470617581</v>
      </c>
      <c r="T396" s="24">
        <f t="shared" ref="T396:T432" si="181">S396*$B$6*$B$5*(-E396+C396)</f>
        <v>-22.169140039806013</v>
      </c>
      <c r="U396" s="21">
        <f t="shared" ref="U396:U432" si="182">$B$34*$B$30^3*$B$35*(G396-C396)/($B$24^2)</f>
        <v>1853473.5571884299</v>
      </c>
      <c r="V396" s="21">
        <f t="shared" si="168"/>
        <v>1297431.4900319008</v>
      </c>
      <c r="W396" s="22">
        <f t="shared" si="169"/>
        <v>8.096372505631237</v>
      </c>
      <c r="X396" s="23">
        <f t="shared" si="170"/>
        <v>3.7832140617222327</v>
      </c>
      <c r="Y396" s="24">
        <f t="shared" ref="Y396:Y432" si="183">X396*$B$6*$B$5*(-G396+C396)</f>
        <v>-13.185697107204138</v>
      </c>
      <c r="Z396" s="14">
        <f t="shared" ref="Z396:Z432" si="184">K396+L396+M396+T396+Y396</f>
        <v>0.11473989324736777</v>
      </c>
      <c r="AJ396">
        <f t="shared" si="160"/>
        <v>0</v>
      </c>
      <c r="AL396">
        <f t="shared" si="159"/>
        <v>84.107976407051993</v>
      </c>
    </row>
    <row r="397" spans="1:38" x14ac:dyDescent="0.25">
      <c r="A397" s="3">
        <f t="shared" si="171"/>
        <v>1623</v>
      </c>
      <c r="B397" s="3">
        <f t="shared" si="173"/>
        <v>27.05</v>
      </c>
      <c r="C397" s="8">
        <f t="shared" si="172"/>
        <v>20</v>
      </c>
      <c r="D397" s="10">
        <f t="shared" si="161"/>
        <v>293.14999999999998</v>
      </c>
      <c r="E397" s="3">
        <f t="shared" si="174"/>
        <v>98.824560158150547</v>
      </c>
      <c r="F397" s="3">
        <f t="shared" si="162"/>
        <v>371.97456015815055</v>
      </c>
      <c r="G397" s="14">
        <f t="shared" si="175"/>
        <v>92.012053548943356</v>
      </c>
      <c r="H397" s="3">
        <f t="shared" si="163"/>
        <v>365.16205354894333</v>
      </c>
      <c r="I397" s="3">
        <f t="shared" si="176"/>
        <v>1.5998555554021274</v>
      </c>
      <c r="J397" s="3">
        <f t="shared" si="164"/>
        <v>11.6</v>
      </c>
      <c r="K397" s="3">
        <f t="shared" si="177"/>
        <v>84.107593054660512</v>
      </c>
      <c r="L397" s="3">
        <f t="shared" si="157"/>
        <v>-25.817612991869872</v>
      </c>
      <c r="M397" s="3">
        <f t="shared" si="158"/>
        <v>-22.82206425097343</v>
      </c>
      <c r="N397" s="20">
        <f t="shared" si="178"/>
        <v>2028855.5728146881</v>
      </c>
      <c r="O397" s="21">
        <f t="shared" si="165"/>
        <v>1420198.9009702816</v>
      </c>
      <c r="P397" s="22">
        <f t="shared" si="166"/>
        <v>10.848846913450309</v>
      </c>
      <c r="Q397" s="22">
        <f t="shared" si="179"/>
        <v>12.436054346950327</v>
      </c>
      <c r="R397" s="22">
        <f t="shared" si="180"/>
        <v>12.436054346950327</v>
      </c>
      <c r="S397" s="23">
        <f t="shared" si="167"/>
        <v>5.8110290312113344</v>
      </c>
      <c r="T397" s="24">
        <f t="shared" si="181"/>
        <v>-22.169707480651493</v>
      </c>
      <c r="U397" s="21">
        <f t="shared" si="182"/>
        <v>1853509.3105431856</v>
      </c>
      <c r="V397" s="21">
        <f t="shared" si="168"/>
        <v>1297456.5173802299</v>
      </c>
      <c r="W397" s="22">
        <f t="shared" si="169"/>
        <v>8.0964037410641616</v>
      </c>
      <c r="X397" s="23">
        <f t="shared" si="170"/>
        <v>3.7832286571881633</v>
      </c>
      <c r="Y397" s="24">
        <f t="shared" si="183"/>
        <v>-13.186002329027623</v>
      </c>
      <c r="Z397" s="14">
        <f t="shared" si="184"/>
        <v>0.11220600213809107</v>
      </c>
      <c r="AJ397">
        <f t="shared" si="160"/>
        <v>0</v>
      </c>
      <c r="AL397">
        <f t="shared" si="159"/>
        <v>84.107593054660512</v>
      </c>
    </row>
    <row r="398" spans="1:38" x14ac:dyDescent="0.25">
      <c r="A398" s="3">
        <f t="shared" si="171"/>
        <v>1628</v>
      </c>
      <c r="B398" s="3">
        <f t="shared" si="173"/>
        <v>27.133333333333333</v>
      </c>
      <c r="C398" s="8">
        <f t="shared" si="172"/>
        <v>20</v>
      </c>
      <c r="D398" s="10">
        <f t="shared" si="161"/>
        <v>293.14999999999998</v>
      </c>
      <c r="E398" s="3">
        <f t="shared" si="174"/>
        <v>98.826039901809068</v>
      </c>
      <c r="F398" s="3">
        <f t="shared" si="162"/>
        <v>371.97603990180903</v>
      </c>
      <c r="G398" s="14">
        <f t="shared" si="175"/>
        <v>92.013411952349017</v>
      </c>
      <c r="H398" s="3">
        <f t="shared" si="163"/>
        <v>365.16341195234901</v>
      </c>
      <c r="I398" s="3">
        <f t="shared" si="176"/>
        <v>1.5998626862868179</v>
      </c>
      <c r="J398" s="3">
        <f t="shared" si="164"/>
        <v>11.6</v>
      </c>
      <c r="K398" s="3">
        <f t="shared" si="177"/>
        <v>84.107218171520344</v>
      </c>
      <c r="L398" s="3">
        <f t="shared" si="157"/>
        <v>-25.81828180870211</v>
      </c>
      <c r="M398" s="3">
        <f t="shared" si="158"/>
        <v>-22.82264510433377</v>
      </c>
      <c r="N398" s="20">
        <f t="shared" si="178"/>
        <v>2028893.6597530979</v>
      </c>
      <c r="O398" s="21">
        <f t="shared" si="165"/>
        <v>1420225.5618271686</v>
      </c>
      <c r="P398" s="22">
        <f t="shared" si="166"/>
        <v>10.848887645404522</v>
      </c>
      <c r="Q398" s="22">
        <f t="shared" si="179"/>
        <v>12.436132165578472</v>
      </c>
      <c r="R398" s="22">
        <f t="shared" si="180"/>
        <v>12.436132165578472</v>
      </c>
      <c r="S398" s="23">
        <f t="shared" si="167"/>
        <v>5.8110653937339407</v>
      </c>
      <c r="T398" s="24">
        <f t="shared" si="181"/>
        <v>-22.170262393767082</v>
      </c>
      <c r="U398" s="21">
        <f t="shared" si="182"/>
        <v>1853544.2743198837</v>
      </c>
      <c r="V398" s="21">
        <f t="shared" si="168"/>
        <v>1297480.9920239185</v>
      </c>
      <c r="W398" s="22">
        <f t="shared" si="169"/>
        <v>8.0964342862267795</v>
      </c>
      <c r="X398" s="23">
        <f t="shared" si="170"/>
        <v>3.7832429301096044</v>
      </c>
      <c r="Y398" s="24">
        <f t="shared" si="183"/>
        <v>-13.186300811462873</v>
      </c>
      <c r="Z398" s="14">
        <f t="shared" si="184"/>
        <v>0.1097280532545053</v>
      </c>
      <c r="AJ398">
        <f t="shared" si="160"/>
        <v>0</v>
      </c>
      <c r="AL398">
        <f t="shared" si="159"/>
        <v>84.107218171520344</v>
      </c>
    </row>
    <row r="399" spans="1:38" x14ac:dyDescent="0.25">
      <c r="A399" s="3">
        <f t="shared" si="171"/>
        <v>1633</v>
      </c>
      <c r="B399" s="3">
        <f t="shared" si="173"/>
        <v>27.216666666666665</v>
      </c>
      <c r="C399" s="8">
        <f t="shared" si="172"/>
        <v>20</v>
      </c>
      <c r="D399" s="10">
        <f t="shared" si="161"/>
        <v>293.14999999999998</v>
      </c>
      <c r="E399" s="3">
        <f t="shared" si="174"/>
        <v>98.827486966920304</v>
      </c>
      <c r="F399" s="3">
        <f t="shared" si="162"/>
        <v>371.97748696692031</v>
      </c>
      <c r="G399" s="14">
        <f t="shared" si="175"/>
        <v>92.014740356554398</v>
      </c>
      <c r="H399" s="3">
        <f t="shared" si="163"/>
        <v>365.16474035655438</v>
      </c>
      <c r="I399" s="3">
        <f t="shared" si="176"/>
        <v>1.5998696596935889</v>
      </c>
      <c r="J399" s="3">
        <f t="shared" si="164"/>
        <v>11.6</v>
      </c>
      <c r="K399" s="3">
        <f t="shared" si="177"/>
        <v>84.10685157050311</v>
      </c>
      <c r="L399" s="3">
        <f t="shared" si="157"/>
        <v>-25.8189358631533</v>
      </c>
      <c r="M399" s="3">
        <f t="shared" si="158"/>
        <v>-22.82321313630381</v>
      </c>
      <c r="N399" s="20">
        <f t="shared" si="178"/>
        <v>2028930.9055824343</v>
      </c>
      <c r="O399" s="21">
        <f t="shared" si="165"/>
        <v>1420251.6339077039</v>
      </c>
      <c r="P399" s="22">
        <f t="shared" si="166"/>
        <v>10.848927477245748</v>
      </c>
      <c r="Q399" s="22">
        <f t="shared" si="179"/>
        <v>12.436208264724041</v>
      </c>
      <c r="R399" s="22">
        <f t="shared" si="180"/>
        <v>12.436208264724041</v>
      </c>
      <c r="S399" s="23">
        <f t="shared" si="167"/>
        <v>5.8111009527892339</v>
      </c>
      <c r="T399" s="24">
        <f t="shared" si="181"/>
        <v>-22.17080505558145</v>
      </c>
      <c r="U399" s="21">
        <f t="shared" si="182"/>
        <v>1853578.4659508883</v>
      </c>
      <c r="V399" s="21">
        <f t="shared" si="168"/>
        <v>1297504.9261656217</v>
      </c>
      <c r="W399" s="22">
        <f t="shared" si="169"/>
        <v>8.0964641563793069</v>
      </c>
      <c r="X399" s="23">
        <f t="shared" si="170"/>
        <v>3.7832568876172399</v>
      </c>
      <c r="Y399" s="24">
        <f t="shared" si="183"/>
        <v>-13.186592703252838</v>
      </c>
      <c r="Z399" s="14">
        <f t="shared" si="184"/>
        <v>0.10730481221171573</v>
      </c>
      <c r="AJ399">
        <f t="shared" si="160"/>
        <v>0</v>
      </c>
      <c r="AL399">
        <f t="shared" si="159"/>
        <v>84.10685157050311</v>
      </c>
    </row>
    <row r="400" spans="1:38" x14ac:dyDescent="0.25">
      <c r="A400" s="3">
        <f t="shared" si="171"/>
        <v>1638</v>
      </c>
      <c r="B400" s="3">
        <f t="shared" si="173"/>
        <v>27.3</v>
      </c>
      <c r="C400" s="8">
        <f t="shared" si="172"/>
        <v>20</v>
      </c>
      <c r="D400" s="10">
        <f t="shared" si="161"/>
        <v>293.14999999999998</v>
      </c>
      <c r="E400" s="3">
        <f t="shared" si="174"/>
        <v>98.828902074957071</v>
      </c>
      <c r="F400" s="3">
        <f t="shared" si="162"/>
        <v>371.97890207495703</v>
      </c>
      <c r="G400" s="14">
        <f t="shared" si="175"/>
        <v>92.016039423892153</v>
      </c>
      <c r="H400" s="3">
        <f t="shared" si="163"/>
        <v>365.16603942389213</v>
      </c>
      <c r="I400" s="3">
        <f t="shared" si="176"/>
        <v>1.5998764790992182</v>
      </c>
      <c r="J400" s="3">
        <f t="shared" si="164"/>
        <v>11.6</v>
      </c>
      <c r="K400" s="3">
        <f t="shared" si="177"/>
        <v>84.106493068615904</v>
      </c>
      <c r="L400" s="3">
        <f t="shared" si="157"/>
        <v>-25.819575480808169</v>
      </c>
      <c r="M400" s="3">
        <f t="shared" si="158"/>
        <v>-22.823768629684817</v>
      </c>
      <c r="N400" s="20">
        <f t="shared" si="178"/>
        <v>2028967.3288725961</v>
      </c>
      <c r="O400" s="21">
        <f t="shared" si="165"/>
        <v>1420277.1302108173</v>
      </c>
      <c r="P400" s="22">
        <f t="shared" si="166"/>
        <v>10.84896642887243</v>
      </c>
      <c r="Q400" s="22">
        <f t="shared" si="179"/>
        <v>12.436282682390736</v>
      </c>
      <c r="R400" s="22">
        <f t="shared" si="180"/>
        <v>12.436282682390736</v>
      </c>
      <c r="S400" s="23">
        <f t="shared" si="167"/>
        <v>5.8111357261353076</v>
      </c>
      <c r="T400" s="24">
        <f t="shared" si="181"/>
        <v>-22.171335736430549</v>
      </c>
      <c r="U400" s="21">
        <f t="shared" si="182"/>
        <v>1853611.9024838977</v>
      </c>
      <c r="V400" s="21">
        <f t="shared" si="168"/>
        <v>1297528.3317387283</v>
      </c>
      <c r="W400" s="22">
        <f t="shared" si="169"/>
        <v>8.0964933664443404</v>
      </c>
      <c r="X400" s="23">
        <f t="shared" si="170"/>
        <v>3.7832705366839918</v>
      </c>
      <c r="Y400" s="24">
        <f t="shared" si="183"/>
        <v>-13.186878149860465</v>
      </c>
      <c r="Z400" s="14">
        <f t="shared" si="184"/>
        <v>0.10493507183189976</v>
      </c>
      <c r="AJ400">
        <f t="shared" si="160"/>
        <v>0</v>
      </c>
      <c r="AL400">
        <f t="shared" si="159"/>
        <v>84.106493068615904</v>
      </c>
    </row>
    <row r="401" spans="1:38" x14ac:dyDescent="0.25">
      <c r="A401" s="3">
        <f t="shared" si="171"/>
        <v>1643</v>
      </c>
      <c r="B401" s="3">
        <f t="shared" si="173"/>
        <v>27.383333333333333</v>
      </c>
      <c r="C401" s="8">
        <f t="shared" si="172"/>
        <v>20</v>
      </c>
      <c r="D401" s="10">
        <f t="shared" si="161"/>
        <v>293.14999999999998</v>
      </c>
      <c r="E401" s="3">
        <f t="shared" si="174"/>
        <v>98.830285931472233</v>
      </c>
      <c r="F401" s="3">
        <f t="shared" si="162"/>
        <v>371.98028593147222</v>
      </c>
      <c r="G401" s="14">
        <f t="shared" si="175"/>
        <v>92.017309802079254</v>
      </c>
      <c r="H401" s="3">
        <f t="shared" si="163"/>
        <v>365.16730980207922</v>
      </c>
      <c r="I401" s="3">
        <f t="shared" si="176"/>
        <v>1.5998831479037647</v>
      </c>
      <c r="J401" s="3">
        <f t="shared" si="164"/>
        <v>11.6</v>
      </c>
      <c r="K401" s="3">
        <f t="shared" si="177"/>
        <v>84.106142486909917</v>
      </c>
      <c r="L401" s="3">
        <f t="shared" si="157"/>
        <v>-25.820200980082003</v>
      </c>
      <c r="M401" s="3">
        <f t="shared" si="158"/>
        <v>-22.824311861049399</v>
      </c>
      <c r="N401" s="20">
        <f t="shared" si="178"/>
        <v>2029002.9477837214</v>
      </c>
      <c r="O401" s="21">
        <f t="shared" si="165"/>
        <v>1420302.0634486049</v>
      </c>
      <c r="P401" s="22">
        <f t="shared" si="166"/>
        <v>10.849004519742797</v>
      </c>
      <c r="Q401" s="22">
        <f t="shared" si="179"/>
        <v>12.436355455741847</v>
      </c>
      <c r="R401" s="22">
        <f t="shared" si="180"/>
        <v>12.436355455741847</v>
      </c>
      <c r="S401" s="23">
        <f t="shared" si="167"/>
        <v>5.8111697311375545</v>
      </c>
      <c r="T401" s="24">
        <f t="shared" si="181"/>
        <v>-22.171854700691476</v>
      </c>
      <c r="U401" s="21">
        <f t="shared" si="182"/>
        <v>1853644.6005904181</v>
      </c>
      <c r="V401" s="21">
        <f t="shared" si="168"/>
        <v>1297551.2204132925</v>
      </c>
      <c r="W401" s="22">
        <f t="shared" si="169"/>
        <v>8.0965219310143208</v>
      </c>
      <c r="X401" s="23">
        <f t="shared" si="170"/>
        <v>3.7832838841285104</v>
      </c>
      <c r="Y401" s="24">
        <f t="shared" si="183"/>
        <v>-13.187157293540837</v>
      </c>
      <c r="Z401" s="14">
        <f t="shared" si="184"/>
        <v>0.10261765154620228</v>
      </c>
      <c r="AJ401">
        <f t="shared" si="160"/>
        <v>0</v>
      </c>
      <c r="AL401">
        <f t="shared" si="159"/>
        <v>84.106142486909917</v>
      </c>
    </row>
    <row r="402" spans="1:38" x14ac:dyDescent="0.25">
      <c r="A402" s="3">
        <f t="shared" si="171"/>
        <v>1648</v>
      </c>
      <c r="B402" s="3">
        <f t="shared" si="173"/>
        <v>27.466666666666665</v>
      </c>
      <c r="C402" s="8">
        <f t="shared" si="172"/>
        <v>20</v>
      </c>
      <c r="D402" s="10">
        <f t="shared" si="161"/>
        <v>293.14999999999998</v>
      </c>
      <c r="E402" s="3">
        <f t="shared" si="174"/>
        <v>98.831639226449624</v>
      </c>
      <c r="F402" s="3">
        <f t="shared" si="162"/>
        <v>371.9816392264496</v>
      </c>
      <c r="G402" s="14">
        <f t="shared" si="175"/>
        <v>92.018552124539369</v>
      </c>
      <c r="H402" s="3">
        <f t="shared" si="163"/>
        <v>365.16855212453936</v>
      </c>
      <c r="I402" s="3">
        <f t="shared" si="176"/>
        <v>1.5998896694322609</v>
      </c>
      <c r="J402" s="3">
        <f t="shared" si="164"/>
        <v>11.6</v>
      </c>
      <c r="K402" s="3">
        <f t="shared" si="177"/>
        <v>84.105799650390992</v>
      </c>
      <c r="L402" s="3">
        <f t="shared" si="157"/>
        <v>-25.820812672377734</v>
      </c>
      <c r="M402" s="3">
        <f t="shared" si="158"/>
        <v>-22.824843100878432</v>
      </c>
      <c r="N402" s="20">
        <f t="shared" si="178"/>
        <v>2029037.7800752183</v>
      </c>
      <c r="O402" s="21">
        <f t="shared" si="165"/>
        <v>1420326.4460526528</v>
      </c>
      <c r="P402" s="22">
        <f t="shared" si="166"/>
        <v>10.849041768884632</v>
      </c>
      <c r="Q402" s="22">
        <f t="shared" si="179"/>
        <v>12.436426621118915</v>
      </c>
      <c r="R402" s="22">
        <f t="shared" si="180"/>
        <v>12.436426621118915</v>
      </c>
      <c r="S402" s="23">
        <f t="shared" si="167"/>
        <v>5.8112029847773838</v>
      </c>
      <c r="T402" s="24">
        <f t="shared" si="181"/>
        <v>-22.172362206913679</v>
      </c>
      <c r="U402" s="21">
        <f t="shared" si="182"/>
        <v>1853676.5765740632</v>
      </c>
      <c r="V402" s="21">
        <f t="shared" si="168"/>
        <v>1297573.603601844</v>
      </c>
      <c r="W402" s="22">
        <f t="shared" si="169"/>
        <v>8.0965498643588685</v>
      </c>
      <c r="X402" s="23">
        <f t="shared" si="170"/>
        <v>3.7832969366185987</v>
      </c>
      <c r="Y402" s="24">
        <f t="shared" si="183"/>
        <v>-13.18743027341187</v>
      </c>
      <c r="Z402" s="14">
        <f t="shared" si="184"/>
        <v>0.10035139680927685</v>
      </c>
      <c r="AJ402">
        <f t="shared" si="160"/>
        <v>0</v>
      </c>
      <c r="AL402">
        <f t="shared" si="159"/>
        <v>84.105799650390992</v>
      </c>
    </row>
    <row r="403" spans="1:38" x14ac:dyDescent="0.25">
      <c r="A403" s="3">
        <f t="shared" si="171"/>
        <v>1653</v>
      </c>
      <c r="B403" s="3">
        <f t="shared" si="173"/>
        <v>27.55</v>
      </c>
      <c r="C403" s="8">
        <f t="shared" si="172"/>
        <v>20</v>
      </c>
      <c r="D403" s="10">
        <f t="shared" si="161"/>
        <v>293.14999999999998</v>
      </c>
      <c r="E403" s="3">
        <f t="shared" si="174"/>
        <v>98.832962634647245</v>
      </c>
      <c r="F403" s="3">
        <f t="shared" si="162"/>
        <v>371.98296263464721</v>
      </c>
      <c r="G403" s="14">
        <f t="shared" si="175"/>
        <v>92.0197670107178</v>
      </c>
      <c r="H403" s="3">
        <f t="shared" si="163"/>
        <v>365.16976701071781</v>
      </c>
      <c r="I403" s="3">
        <f t="shared" si="176"/>
        <v>1.599896046936365</v>
      </c>
      <c r="J403" s="3">
        <f t="shared" si="164"/>
        <v>11.6</v>
      </c>
      <c r="K403" s="3">
        <f t="shared" si="177"/>
        <v>84.10546438793223</v>
      </c>
      <c r="L403" s="3">
        <f t="shared" si="157"/>
        <v>-25.821410862240143</v>
      </c>
      <c r="M403" s="3">
        <f t="shared" si="158"/>
        <v>-22.825362613694729</v>
      </c>
      <c r="N403" s="20">
        <f t="shared" si="178"/>
        <v>2029071.8431145994</v>
      </c>
      <c r="O403" s="21">
        <f t="shared" si="165"/>
        <v>1420350.2901802196</v>
      </c>
      <c r="P403" s="22">
        <f t="shared" si="166"/>
        <v>10.8490781949048</v>
      </c>
      <c r="Q403" s="22">
        <f t="shared" si="179"/>
        <v>12.436496214059863</v>
      </c>
      <c r="R403" s="22">
        <f t="shared" si="180"/>
        <v>12.436496214059863</v>
      </c>
      <c r="S403" s="23">
        <f t="shared" si="167"/>
        <v>5.8112355036606997</v>
      </c>
      <c r="T403" s="24">
        <f t="shared" si="181"/>
        <v>-22.172858507947019</v>
      </c>
      <c r="U403" s="21">
        <f t="shared" si="182"/>
        <v>1853707.8463786582</v>
      </c>
      <c r="V403" s="21">
        <f t="shared" si="168"/>
        <v>1297595.4924650607</v>
      </c>
      <c r="W403" s="22">
        <f t="shared" si="169"/>
        <v>8.0965771804319093</v>
      </c>
      <c r="X403" s="23">
        <f t="shared" si="170"/>
        <v>3.7833097006745469</v>
      </c>
      <c r="Y403" s="24">
        <f t="shared" si="183"/>
        <v>-13.187697225523317</v>
      </c>
      <c r="Z403" s="14">
        <f t="shared" si="184"/>
        <v>9.8135178527021694E-2</v>
      </c>
      <c r="AJ403">
        <f t="shared" si="160"/>
        <v>0</v>
      </c>
      <c r="AL403">
        <f t="shared" si="159"/>
        <v>84.10546438793223</v>
      </c>
    </row>
    <row r="404" spans="1:38" x14ac:dyDescent="0.25">
      <c r="A404" s="3">
        <f t="shared" si="171"/>
        <v>1658</v>
      </c>
      <c r="B404" s="3">
        <f t="shared" si="173"/>
        <v>27.633333333333333</v>
      </c>
      <c r="C404" s="8">
        <f t="shared" si="172"/>
        <v>20</v>
      </c>
      <c r="D404" s="10">
        <f t="shared" si="161"/>
        <v>293.14999999999998</v>
      </c>
      <c r="E404" s="3">
        <f t="shared" si="174"/>
        <v>98.834256815932875</v>
      </c>
      <c r="F404" s="3">
        <f t="shared" si="162"/>
        <v>371.98425681593284</v>
      </c>
      <c r="G404" s="14">
        <f t="shared" si="175"/>
        <v>92.020955066389803</v>
      </c>
      <c r="H404" s="3">
        <f t="shared" si="163"/>
        <v>365.17095506638975</v>
      </c>
      <c r="I404" s="3">
        <f t="shared" si="176"/>
        <v>1.5999022835959806</v>
      </c>
      <c r="J404" s="3">
        <f t="shared" si="164"/>
        <v>11.6</v>
      </c>
      <c r="K404" s="3">
        <f t="shared" si="177"/>
        <v>84.105136532188425</v>
      </c>
      <c r="L404" s="3">
        <f t="shared" si="157"/>
        <v>-25.821995847506358</v>
      </c>
      <c r="M404" s="3">
        <f t="shared" si="158"/>
        <v>-22.825870658194074</v>
      </c>
      <c r="N404" s="20">
        <f t="shared" si="178"/>
        <v>2029105.1538861191</v>
      </c>
      <c r="O404" s="21">
        <f t="shared" ref="O404:O435" si="185">N404*$B$25</f>
        <v>1420373.6077202833</v>
      </c>
      <c r="P404" s="22">
        <f t="shared" ref="P404:P435" si="186">0.766*(O404*$B$39)^(1/5)</f>
        <v>10.84911381599856</v>
      </c>
      <c r="Q404" s="22">
        <f t="shared" si="179"/>
        <v>12.436564269316811</v>
      </c>
      <c r="R404" s="22">
        <f t="shared" si="180"/>
        <v>12.436564269316811</v>
      </c>
      <c r="S404" s="23">
        <f t="shared" ref="S404:S435" si="187">R404*$B$23/$B$30</f>
        <v>5.8112673040262193</v>
      </c>
      <c r="T404" s="24">
        <f t="shared" si="181"/>
        <v>-22.173343851067219</v>
      </c>
      <c r="U404" s="21">
        <f t="shared" si="182"/>
        <v>1853738.4255961776</v>
      </c>
      <c r="V404" s="21">
        <f t="shared" ref="V404:V435" si="188">U404*$B$25</f>
        <v>1297616.8979173242</v>
      </c>
      <c r="W404" s="22">
        <f t="shared" ref="W404:W435" si="189">0.6*(V404*$B$42)^(1/5)</f>
        <v>8.0966038928787043</v>
      </c>
      <c r="X404" s="23">
        <f t="shared" ref="X404:X435" si="190">W404*$B$23/$B$30</f>
        <v>3.7833221826724128</v>
      </c>
      <c r="Y404" s="24">
        <f t="shared" si="183"/>
        <v>-13.1879582829244</v>
      </c>
      <c r="Z404" s="14">
        <f t="shared" si="184"/>
        <v>9.5967892496370055E-2</v>
      </c>
      <c r="AJ404">
        <f t="shared" si="160"/>
        <v>0</v>
      </c>
      <c r="AL404">
        <f t="shared" si="159"/>
        <v>84.105136532188425</v>
      </c>
    </row>
    <row r="405" spans="1:38" x14ac:dyDescent="0.25">
      <c r="A405" s="3">
        <f t="shared" si="171"/>
        <v>1663</v>
      </c>
      <c r="B405" s="3">
        <f t="shared" si="173"/>
        <v>27.716666666666665</v>
      </c>
      <c r="C405" s="8">
        <f t="shared" si="172"/>
        <v>20</v>
      </c>
      <c r="D405" s="10">
        <f t="shared" si="161"/>
        <v>293.14999999999998</v>
      </c>
      <c r="E405" s="3">
        <f t="shared" si="174"/>
        <v>98.83552241561236</v>
      </c>
      <c r="F405" s="3">
        <f t="shared" si="162"/>
        <v>371.98552241561231</v>
      </c>
      <c r="G405" s="14">
        <f t="shared" si="175"/>
        <v>92.022116883961814</v>
      </c>
      <c r="H405" s="3">
        <f t="shared" si="163"/>
        <v>365.17211688396179</v>
      </c>
      <c r="I405" s="3">
        <f t="shared" si="176"/>
        <v>1.599908382520836</v>
      </c>
      <c r="J405" s="3">
        <f t="shared" si="164"/>
        <v>11.6</v>
      </c>
      <c r="K405" s="3">
        <f t="shared" si="177"/>
        <v>84.104815919512561</v>
      </c>
      <c r="L405" s="3">
        <f t="shared" si="157"/>
        <v>-25.8225679194531</v>
      </c>
      <c r="M405" s="3">
        <f t="shared" si="158"/>
        <v>-22.826367487373133</v>
      </c>
      <c r="N405" s="20">
        <f t="shared" si="178"/>
        <v>2029137.728999225</v>
      </c>
      <c r="O405" s="21">
        <f t="shared" si="185"/>
        <v>1420396.4102994574</v>
      </c>
      <c r="P405" s="22">
        <f t="shared" si="186"/>
        <v>10.849148649958694</v>
      </c>
      <c r="Q405" s="22">
        <f t="shared" si="179"/>
        <v>12.436630820873456</v>
      </c>
      <c r="R405" s="22">
        <f t="shared" si="180"/>
        <v>12.436630820873456</v>
      </c>
      <c r="S405" s="23">
        <f t="shared" si="187"/>
        <v>5.8112984017535965</v>
      </c>
      <c r="T405" s="24">
        <f t="shared" si="181"/>
        <v>-22.173818478098482</v>
      </c>
      <c r="U405" s="21">
        <f t="shared" si="182"/>
        <v>1853768.3294744974</v>
      </c>
      <c r="V405" s="21">
        <f t="shared" si="188"/>
        <v>1297637.8306321481</v>
      </c>
      <c r="W405" s="22">
        <f t="shared" si="189"/>
        <v>8.0966300150426491</v>
      </c>
      <c r="X405" s="23">
        <f t="shared" si="190"/>
        <v>3.7833343888472015</v>
      </c>
      <c r="Y405" s="24">
        <f t="shared" si="183"/>
        <v>-13.188213575729804</v>
      </c>
      <c r="Z405" s="14">
        <f t="shared" si="184"/>
        <v>9.3848458858040829E-2</v>
      </c>
      <c r="AJ405">
        <f t="shared" si="160"/>
        <v>0</v>
      </c>
      <c r="AL405">
        <f t="shared" si="159"/>
        <v>84.104815919512561</v>
      </c>
    </row>
    <row r="406" spans="1:38" x14ac:dyDescent="0.25">
      <c r="A406" s="3">
        <f t="shared" si="171"/>
        <v>1668</v>
      </c>
      <c r="B406" s="3">
        <f t="shared" si="173"/>
        <v>27.8</v>
      </c>
      <c r="C406" s="8">
        <f t="shared" si="172"/>
        <v>20</v>
      </c>
      <c r="D406" s="10">
        <f t="shared" si="161"/>
        <v>293.14999999999998</v>
      </c>
      <c r="E406" s="3">
        <f t="shared" si="174"/>
        <v>98.836760064750649</v>
      </c>
      <c r="F406" s="3">
        <f t="shared" si="162"/>
        <v>371.98676006475063</v>
      </c>
      <c r="G406" s="14">
        <f t="shared" si="175"/>
        <v>92.023253042766314</v>
      </c>
      <c r="H406" s="3">
        <f t="shared" si="163"/>
        <v>365.17325304276631</v>
      </c>
      <c r="I406" s="3">
        <f t="shared" si="176"/>
        <v>1.5999143467520336</v>
      </c>
      <c r="J406" s="3">
        <f t="shared" si="164"/>
        <v>11.6</v>
      </c>
      <c r="K406" s="3">
        <f t="shared" si="177"/>
        <v>84.104502389873929</v>
      </c>
      <c r="L406" s="3">
        <f t="shared" si="157"/>
        <v>-25.823127362940941</v>
      </c>
      <c r="M406" s="3">
        <f t="shared" si="158"/>
        <v>-22.826853348654609</v>
      </c>
      <c r="N406" s="20">
        <f t="shared" si="178"/>
        <v>2029169.5846968195</v>
      </c>
      <c r="O406" s="21">
        <f t="shared" si="185"/>
        <v>1420418.7092877736</v>
      </c>
      <c r="P406" s="22">
        <f t="shared" si="186"/>
        <v>10.849182714184433</v>
      </c>
      <c r="Q406" s="22">
        <f t="shared" si="179"/>
        <v>12.436695901962114</v>
      </c>
      <c r="R406" s="22">
        <f t="shared" si="180"/>
        <v>12.436695901962114</v>
      </c>
      <c r="S406" s="23">
        <f t="shared" si="187"/>
        <v>5.8113288123713875</v>
      </c>
      <c r="T406" s="24">
        <f t="shared" si="181"/>
        <v>-22.174282625533497</v>
      </c>
      <c r="U406" s="21">
        <f t="shared" si="182"/>
        <v>1853797.5729249839</v>
      </c>
      <c r="V406" s="21">
        <f t="shared" si="188"/>
        <v>1297658.3010474886</v>
      </c>
      <c r="W406" s="22">
        <f t="shared" si="189"/>
        <v>8.0966555599719836</v>
      </c>
      <c r="X406" s="23">
        <f t="shared" si="190"/>
        <v>3.7833463252959998</v>
      </c>
      <c r="Y406" s="24">
        <f t="shared" si="183"/>
        <v>-13.188463231184352</v>
      </c>
      <c r="Z406" s="14">
        <f t="shared" si="184"/>
        <v>9.1775821560533544E-2</v>
      </c>
      <c r="AJ406">
        <f t="shared" si="160"/>
        <v>0</v>
      </c>
      <c r="AL406">
        <f t="shared" si="159"/>
        <v>84.104502389873929</v>
      </c>
    </row>
    <row r="407" spans="1:38" x14ac:dyDescent="0.25">
      <c r="A407" s="3">
        <f t="shared" si="171"/>
        <v>1673</v>
      </c>
      <c r="B407" s="3">
        <f t="shared" si="173"/>
        <v>27.883333333333333</v>
      </c>
      <c r="C407" s="8">
        <f t="shared" si="172"/>
        <v>20</v>
      </c>
      <c r="D407" s="10">
        <f t="shared" si="161"/>
        <v>293.14999999999998</v>
      </c>
      <c r="E407" s="3">
        <f t="shared" si="174"/>
        <v>98.837970380485743</v>
      </c>
      <c r="F407" s="3">
        <f t="shared" si="162"/>
        <v>371.98797038048571</v>
      </c>
      <c r="G407" s="14">
        <f t="shared" si="175"/>
        <v>92.024364109350046</v>
      </c>
      <c r="H407" s="3">
        <f t="shared" si="163"/>
        <v>365.17436410934999</v>
      </c>
      <c r="I407" s="3">
        <f t="shared" si="176"/>
        <v>1.5999201792635607</v>
      </c>
      <c r="J407" s="3">
        <f t="shared" si="164"/>
        <v>11.6</v>
      </c>
      <c r="K407" s="3">
        <f t="shared" si="177"/>
        <v>84.104195786778334</v>
      </c>
      <c r="L407" s="3">
        <f t="shared" si="157"/>
        <v>-25.823674456555004</v>
      </c>
      <c r="M407" s="3">
        <f t="shared" si="158"/>
        <v>-22.827328484009858</v>
      </c>
      <c r="N407" s="20">
        <f t="shared" si="178"/>
        <v>2029200.7368633407</v>
      </c>
      <c r="O407" s="21">
        <f t="shared" si="185"/>
        <v>1420440.5158043385</v>
      </c>
      <c r="P407" s="22">
        <f t="shared" si="186"/>
        <v>10.849216025690147</v>
      </c>
      <c r="Q407" s="22">
        <f t="shared" si="179"/>
        <v>12.436759545080307</v>
      </c>
      <c r="R407" s="22">
        <f t="shared" si="180"/>
        <v>12.436759545080307</v>
      </c>
      <c r="S407" s="23">
        <f t="shared" si="187"/>
        <v>5.8113585510647976</v>
      </c>
      <c r="T407" s="24">
        <f t="shared" si="181"/>
        <v>-22.174736524650687</v>
      </c>
      <c r="U407" s="21">
        <f t="shared" si="182"/>
        <v>1853826.1705299139</v>
      </c>
      <c r="V407" s="21">
        <f t="shared" si="188"/>
        <v>1297678.3193709396</v>
      </c>
      <c r="W407" s="22">
        <f t="shared" si="189"/>
        <v>8.0966805404263287</v>
      </c>
      <c r="X407" s="23">
        <f t="shared" si="190"/>
        <v>3.7833579979810299</v>
      </c>
      <c r="Y407" s="24">
        <f t="shared" si="183"/>
        <v>-13.188707373726196</v>
      </c>
      <c r="Z407" s="14">
        <f t="shared" si="184"/>
        <v>8.9748947836586268E-2</v>
      </c>
      <c r="AJ407">
        <f t="shared" si="160"/>
        <v>0</v>
      </c>
      <c r="AL407">
        <f t="shared" si="159"/>
        <v>84.104195786778334</v>
      </c>
    </row>
    <row r="408" spans="1:38" x14ac:dyDescent="0.25">
      <c r="A408" s="3">
        <f t="shared" si="171"/>
        <v>1678</v>
      </c>
      <c r="B408" s="3">
        <f t="shared" si="173"/>
        <v>27.966666666666665</v>
      </c>
      <c r="C408" s="8">
        <f t="shared" si="172"/>
        <v>20</v>
      </c>
      <c r="D408" s="10">
        <f t="shared" si="161"/>
        <v>293.14999999999998</v>
      </c>
      <c r="E408" s="3">
        <f t="shared" si="174"/>
        <v>98.839153966335786</v>
      </c>
      <c r="F408" s="3">
        <f t="shared" si="162"/>
        <v>371.98915396633578</v>
      </c>
      <c r="G408" s="14">
        <f t="shared" si="175"/>
        <v>92.025450637756009</v>
      </c>
      <c r="H408" s="3">
        <f t="shared" si="163"/>
        <v>365.175450637756</v>
      </c>
      <c r="I408" s="3">
        <f t="shared" si="176"/>
        <v>1.5999258829637721</v>
      </c>
      <c r="J408" s="3">
        <f t="shared" si="164"/>
        <v>11.6</v>
      </c>
      <c r="K408" s="3">
        <f t="shared" si="177"/>
        <v>84.103895957189735</v>
      </c>
      <c r="L408" s="3">
        <f t="shared" si="157"/>
        <v>-25.824209472743163</v>
      </c>
      <c r="M408" s="3">
        <f t="shared" si="158"/>
        <v>-22.827793130078685</v>
      </c>
      <c r="N408" s="20">
        <f t="shared" si="178"/>
        <v>2029231.2010326674</v>
      </c>
      <c r="O408" s="21">
        <f t="shared" si="185"/>
        <v>1420461.8407228671</v>
      </c>
      <c r="P408" s="22">
        <f t="shared" si="186"/>
        <v>10.849248601113892</v>
      </c>
      <c r="Q408" s="22">
        <f t="shared" si="179"/>
        <v>12.436821782007021</v>
      </c>
      <c r="R408" s="22">
        <f t="shared" si="180"/>
        <v>12.436821782007021</v>
      </c>
      <c r="S408" s="23">
        <f t="shared" si="187"/>
        <v>5.8113876326832807</v>
      </c>
      <c r="T408" s="24">
        <f t="shared" si="181"/>
        <v>-22.17518040162896</v>
      </c>
      <c r="U408" s="21">
        <f t="shared" si="182"/>
        <v>1853854.1365497308</v>
      </c>
      <c r="V408" s="21">
        <f t="shared" si="188"/>
        <v>1297697.8955848115</v>
      </c>
      <c r="W408" s="22">
        <f t="shared" si="189"/>
        <v>8.0967049688830777</v>
      </c>
      <c r="X408" s="23">
        <f t="shared" si="190"/>
        <v>3.7833694127326378</v>
      </c>
      <c r="Y408" s="24">
        <f t="shared" si="183"/>
        <v>-13.188946125048655</v>
      </c>
      <c r="Z408" s="14">
        <f t="shared" si="184"/>
        <v>8.776682769026678E-2</v>
      </c>
      <c r="AJ408">
        <f t="shared" si="160"/>
        <v>0</v>
      </c>
      <c r="AL408">
        <f t="shared" si="159"/>
        <v>84.103895957189735</v>
      </c>
    </row>
    <row r="409" spans="1:38" x14ac:dyDescent="0.25">
      <c r="A409" s="3">
        <f t="shared" si="171"/>
        <v>1683</v>
      </c>
      <c r="B409" s="3">
        <f t="shared" si="173"/>
        <v>28.05</v>
      </c>
      <c r="C409" s="8">
        <f t="shared" si="172"/>
        <v>20</v>
      </c>
      <c r="D409" s="10">
        <f t="shared" si="161"/>
        <v>293.14999999999998</v>
      </c>
      <c r="E409" s="3">
        <f t="shared" si="174"/>
        <v>98.840311412499346</v>
      </c>
      <c r="F409" s="3">
        <f t="shared" si="162"/>
        <v>371.9903114124993</v>
      </c>
      <c r="G409" s="14">
        <f t="shared" si="175"/>
        <v>92.026513169799017</v>
      </c>
      <c r="H409" s="3">
        <f t="shared" si="163"/>
        <v>365.17651316979902</v>
      </c>
      <c r="I409" s="3">
        <f t="shared" si="176"/>
        <v>1.5999314606968342</v>
      </c>
      <c r="J409" s="3">
        <f t="shared" si="164"/>
        <v>11.6</v>
      </c>
      <c r="K409" s="3">
        <f t="shared" si="177"/>
        <v>84.103602751453948</v>
      </c>
      <c r="L409" s="3">
        <f t="shared" si="157"/>
        <v>-25.824732677950518</v>
      </c>
      <c r="M409" s="3">
        <f t="shared" si="158"/>
        <v>-22.828247518286325</v>
      </c>
      <c r="N409" s="20">
        <f t="shared" si="178"/>
        <v>2029260.9923958473</v>
      </c>
      <c r="O409" s="21">
        <f t="shared" si="185"/>
        <v>1420482.6946770931</v>
      </c>
      <c r="P409" s="22">
        <f t="shared" si="186"/>
        <v>10.849280456725719</v>
      </c>
      <c r="Q409" s="22">
        <f t="shared" si="179"/>
        <v>12.436882643818651</v>
      </c>
      <c r="R409" s="22">
        <f t="shared" si="180"/>
        <v>12.436882643818651</v>
      </c>
      <c r="S409" s="23">
        <f t="shared" si="187"/>
        <v>5.8114160717479875</v>
      </c>
      <c r="T409" s="24">
        <f t="shared" si="181"/>
        <v>-22.175614477660005</v>
      </c>
      <c r="U409" s="21">
        <f t="shared" si="182"/>
        <v>1853881.4849301397</v>
      </c>
      <c r="V409" s="21">
        <f t="shared" si="188"/>
        <v>1297717.0394510978</v>
      </c>
      <c r="W409" s="22">
        <f t="shared" si="189"/>
        <v>8.0967288575436314</v>
      </c>
      <c r="X409" s="23">
        <f t="shared" si="190"/>
        <v>3.7833805752522056</v>
      </c>
      <c r="Y409" s="24">
        <f t="shared" si="183"/>
        <v>-13.189179604160616</v>
      </c>
      <c r="Z409" s="14">
        <f t="shared" si="184"/>
        <v>8.5828473396480476E-2</v>
      </c>
      <c r="AJ409">
        <f t="shared" si="160"/>
        <v>0</v>
      </c>
      <c r="AL409">
        <f t="shared" si="159"/>
        <v>84.103602751453948</v>
      </c>
    </row>
    <row r="410" spans="1:38" x14ac:dyDescent="0.25">
      <c r="A410" s="3">
        <f t="shared" si="171"/>
        <v>1688</v>
      </c>
      <c r="B410" s="3">
        <f t="shared" si="173"/>
        <v>28.133333333333333</v>
      </c>
      <c r="C410" s="8">
        <f t="shared" si="172"/>
        <v>20</v>
      </c>
      <c r="D410" s="10">
        <f t="shared" si="161"/>
        <v>293.14999999999998</v>
      </c>
      <c r="E410" s="3">
        <f t="shared" si="174"/>
        <v>98.841443296149137</v>
      </c>
      <c r="F410" s="3">
        <f t="shared" si="162"/>
        <v>371.9914432961491</v>
      </c>
      <c r="G410" s="14">
        <f t="shared" si="175"/>
        <v>92.027552235335548</v>
      </c>
      <c r="H410" s="3">
        <f t="shared" si="163"/>
        <v>365.1775522353355</v>
      </c>
      <c r="I410" s="3">
        <f t="shared" si="176"/>
        <v>1.5999369152441427</v>
      </c>
      <c r="J410" s="3">
        <f t="shared" si="164"/>
        <v>11.6</v>
      </c>
      <c r="K410" s="3">
        <f t="shared" si="177"/>
        <v>84.103316023223826</v>
      </c>
      <c r="L410" s="3">
        <f t="shared" si="157"/>
        <v>-25.825244332751673</v>
      </c>
      <c r="M410" s="3">
        <f t="shared" si="158"/>
        <v>-22.828691874958317</v>
      </c>
      <c r="N410" s="20">
        <f t="shared" si="178"/>
        <v>2029290.1258086574</v>
      </c>
      <c r="O410" s="21">
        <f t="shared" si="185"/>
        <v>1420503.0880660601</v>
      </c>
      <c r="P410" s="22">
        <f t="shared" si="186"/>
        <v>10.849311608435857</v>
      </c>
      <c r="Q410" s="22">
        <f t="shared" si="179"/>
        <v>12.436942160904529</v>
      </c>
      <c r="R410" s="22">
        <f t="shared" si="180"/>
        <v>12.436942160904529</v>
      </c>
      <c r="S410" s="23">
        <f t="shared" si="187"/>
        <v>5.8114438824590247</v>
      </c>
      <c r="T410" s="24">
        <f t="shared" si="181"/>
        <v>-22.176038969058066</v>
      </c>
      <c r="U410" s="21">
        <f t="shared" si="182"/>
        <v>1853908.2293090499</v>
      </c>
      <c r="V410" s="21">
        <f t="shared" si="188"/>
        <v>1297735.7605163348</v>
      </c>
      <c r="W410" s="22">
        <f t="shared" si="189"/>
        <v>8.09675221833953</v>
      </c>
      <c r="X410" s="23">
        <f t="shared" si="190"/>
        <v>3.783391491115017</v>
      </c>
      <c r="Y410" s="24">
        <f t="shared" si="183"/>
        <v>-13.18940792744573</v>
      </c>
      <c r="Z410" s="14">
        <f t="shared" si="184"/>
        <v>8.3932919010040408E-2</v>
      </c>
      <c r="AJ410">
        <f t="shared" si="160"/>
        <v>0</v>
      </c>
      <c r="AL410">
        <f t="shared" si="159"/>
        <v>84.103316023223826</v>
      </c>
    </row>
    <row r="411" spans="1:38" x14ac:dyDescent="0.25">
      <c r="A411" s="3">
        <f t="shared" si="171"/>
        <v>1693</v>
      </c>
      <c r="B411" s="3">
        <f t="shared" si="173"/>
        <v>28.216666666666665</v>
      </c>
      <c r="C411" s="8">
        <f t="shared" si="172"/>
        <v>20</v>
      </c>
      <c r="D411" s="10">
        <f t="shared" si="161"/>
        <v>293.14999999999998</v>
      </c>
      <c r="E411" s="3">
        <f t="shared" si="174"/>
        <v>98.842550181719247</v>
      </c>
      <c r="F411" s="3">
        <f t="shared" si="162"/>
        <v>371.99255018171925</v>
      </c>
      <c r="G411" s="14">
        <f t="shared" si="175"/>
        <v>92.028568352527273</v>
      </c>
      <c r="H411" s="3">
        <f t="shared" si="163"/>
        <v>365.17856835252724</v>
      </c>
      <c r="I411" s="3">
        <f t="shared" si="176"/>
        <v>1.5999422493257049</v>
      </c>
      <c r="J411" s="3">
        <f t="shared" si="164"/>
        <v>11.6</v>
      </c>
      <c r="K411" s="3">
        <f t="shared" si="177"/>
        <v>84.103035629386156</v>
      </c>
      <c r="L411" s="3">
        <f t="shared" si="157"/>
        <v>-25.825744691979487</v>
      </c>
      <c r="M411" s="3">
        <f t="shared" si="158"/>
        <v>-22.82912642143252</v>
      </c>
      <c r="N411" s="20">
        <f t="shared" si="178"/>
        <v>2029318.6157989965</v>
      </c>
      <c r="O411" s="21">
        <f t="shared" si="185"/>
        <v>1420523.0310592975</v>
      </c>
      <c r="P411" s="22">
        <f t="shared" si="186"/>
        <v>10.849342071802647</v>
      </c>
      <c r="Q411" s="22">
        <f t="shared" si="179"/>
        <v>12.437000362982078</v>
      </c>
      <c r="R411" s="22">
        <f t="shared" si="180"/>
        <v>12.437000362982078</v>
      </c>
      <c r="S411" s="23">
        <f t="shared" si="187"/>
        <v>5.8114710787025343</v>
      </c>
      <c r="T411" s="24">
        <f t="shared" si="181"/>
        <v>-22.176454087367187</v>
      </c>
      <c r="U411" s="21">
        <f t="shared" si="182"/>
        <v>1853934.383023361</v>
      </c>
      <c r="V411" s="21">
        <f t="shared" si="188"/>
        <v>1297754.0681163527</v>
      </c>
      <c r="W411" s="22">
        <f t="shared" si="189"/>
        <v>8.0967750629384252</v>
      </c>
      <c r="X411" s="23">
        <f t="shared" si="190"/>
        <v>3.7834021657730461</v>
      </c>
      <c r="Y411" s="24">
        <f t="shared" si="183"/>
        <v>-13.189631208720204</v>
      </c>
      <c r="Z411" s="14">
        <f t="shared" si="184"/>
        <v>8.2079219886757926E-2</v>
      </c>
      <c r="AJ411">
        <f t="shared" si="160"/>
        <v>0</v>
      </c>
      <c r="AL411">
        <f t="shared" si="159"/>
        <v>84.103035629386156</v>
      </c>
    </row>
    <row r="412" spans="1:38" x14ac:dyDescent="0.25">
      <c r="A412" s="3">
        <f t="shared" si="171"/>
        <v>1698</v>
      </c>
      <c r="B412" s="3">
        <f t="shared" si="173"/>
        <v>28.3</v>
      </c>
      <c r="C412" s="8">
        <f t="shared" si="172"/>
        <v>20</v>
      </c>
      <c r="D412" s="10">
        <f t="shared" si="161"/>
        <v>293.14999999999998</v>
      </c>
      <c r="E412" s="3">
        <f t="shared" si="174"/>
        <v>98.843632621186018</v>
      </c>
      <c r="F412" s="3">
        <f t="shared" si="162"/>
        <v>371.99363262118601</v>
      </c>
      <c r="G412" s="14">
        <f t="shared" si="175"/>
        <v>92.02956202809915</v>
      </c>
      <c r="H412" s="3">
        <f t="shared" si="163"/>
        <v>365.1795620280991</v>
      </c>
      <c r="I412" s="3">
        <f t="shared" si="176"/>
        <v>1.5999474656014954</v>
      </c>
      <c r="J412" s="3">
        <f t="shared" si="164"/>
        <v>11.6</v>
      </c>
      <c r="K412" s="3">
        <f t="shared" si="177"/>
        <v>84.102761429990196</v>
      </c>
      <c r="L412" s="3">
        <f t="shared" si="157"/>
        <v>-25.826234004851312</v>
      </c>
      <c r="M412" s="3">
        <f t="shared" si="158"/>
        <v>-22.829551374168723</v>
      </c>
      <c r="N412" s="20">
        <f t="shared" si="178"/>
        <v>2029346.476574115</v>
      </c>
      <c r="O412" s="21">
        <f t="shared" si="185"/>
        <v>1420542.5336018803</v>
      </c>
      <c r="P412" s="22">
        <f t="shared" si="186"/>
        <v>10.849371862040346</v>
      </c>
      <c r="Q412" s="22">
        <f t="shared" si="179"/>
        <v>12.437057279111768</v>
      </c>
      <c r="R412" s="22">
        <f t="shared" si="180"/>
        <v>12.437057279111768</v>
      </c>
      <c r="S412" s="23">
        <f t="shared" si="187"/>
        <v>5.8114976740576809</v>
      </c>
      <c r="T412" s="24">
        <f t="shared" si="181"/>
        <v>-22.176860039466394</v>
      </c>
      <c r="U412" s="21">
        <f t="shared" si="182"/>
        <v>1853959.9591156035</v>
      </c>
      <c r="V412" s="21">
        <f t="shared" si="188"/>
        <v>1297771.9713809222</v>
      </c>
      <c r="W412" s="22">
        <f t="shared" si="189"/>
        <v>8.0967974027499157</v>
      </c>
      <c r="X412" s="23">
        <f t="shared" si="190"/>
        <v>3.7834126045576877</v>
      </c>
      <c r="Y412" s="24">
        <f t="shared" si="183"/>
        <v>-13.189849559289398</v>
      </c>
      <c r="Z412" s="14">
        <f t="shared" si="184"/>
        <v>8.0266452214365458E-2</v>
      </c>
      <c r="AJ412">
        <f t="shared" si="160"/>
        <v>0</v>
      </c>
      <c r="AL412">
        <f t="shared" si="159"/>
        <v>84.102761429990196</v>
      </c>
    </row>
    <row r="413" spans="1:38" x14ac:dyDescent="0.25">
      <c r="A413" s="3">
        <f t="shared" si="171"/>
        <v>1703</v>
      </c>
      <c r="B413" s="3">
        <f t="shared" si="173"/>
        <v>28.383333333333333</v>
      </c>
      <c r="C413" s="8">
        <f t="shared" si="172"/>
        <v>20</v>
      </c>
      <c r="D413" s="10">
        <f t="shared" si="161"/>
        <v>293.14999999999998</v>
      </c>
      <c r="E413" s="3">
        <f t="shared" si="174"/>
        <v>98.844691154342826</v>
      </c>
      <c r="F413" s="3">
        <f t="shared" si="162"/>
        <v>371.99469115434283</v>
      </c>
      <c r="G413" s="14">
        <f t="shared" si="175"/>
        <v>92.030533757591442</v>
      </c>
      <c r="H413" s="3">
        <f t="shared" si="163"/>
        <v>365.18053375759143</v>
      </c>
      <c r="I413" s="3">
        <f t="shared" si="176"/>
        <v>1.5999525666727781</v>
      </c>
      <c r="J413" s="3">
        <f t="shared" si="164"/>
        <v>11.6</v>
      </c>
      <c r="K413" s="3">
        <f t="shared" si="177"/>
        <v>84.102493288177698</v>
      </c>
      <c r="L413" s="3">
        <f t="shared" si="157"/>
        <v>-25.826712515092655</v>
      </c>
      <c r="M413" s="3">
        <f t="shared" si="158"/>
        <v>-22.829966944855961</v>
      </c>
      <c r="N413" s="20">
        <f t="shared" si="178"/>
        <v>2029373.7220276881</v>
      </c>
      <c r="O413" s="21">
        <f t="shared" si="185"/>
        <v>1420561.6054193815</v>
      </c>
      <c r="P413" s="22">
        <f t="shared" si="186"/>
        <v>10.849400994026761</v>
      </c>
      <c r="Q413" s="22">
        <f t="shared" si="179"/>
        <v>12.43711293771157</v>
      </c>
      <c r="R413" s="22">
        <f t="shared" si="180"/>
        <v>12.43711293771157</v>
      </c>
      <c r="S413" s="23">
        <f t="shared" si="187"/>
        <v>5.8115236818034059</v>
      </c>
      <c r="T413" s="24">
        <f t="shared" si="181"/>
        <v>-22.17725702767224</v>
      </c>
      <c r="U413" s="21">
        <f t="shared" si="182"/>
        <v>1853984.9703404265</v>
      </c>
      <c r="V413" s="21">
        <f t="shared" si="188"/>
        <v>1297789.4792382985</v>
      </c>
      <c r="W413" s="22">
        <f t="shared" si="189"/>
        <v>8.0968192489312614</v>
      </c>
      <c r="X413" s="23">
        <f t="shared" si="190"/>
        <v>3.7834228126824256</v>
      </c>
      <c r="Y413" s="24">
        <f t="shared" si="183"/>
        <v>-13.190063088003091</v>
      </c>
      <c r="Z413" s="14">
        <f t="shared" si="184"/>
        <v>7.8493712553752815E-2</v>
      </c>
      <c r="AJ413">
        <f t="shared" si="160"/>
        <v>0</v>
      </c>
      <c r="AL413">
        <f t="shared" si="159"/>
        <v>84.102493288177698</v>
      </c>
    </row>
    <row r="414" spans="1:38" x14ac:dyDescent="0.25">
      <c r="A414" s="3">
        <f t="shared" si="171"/>
        <v>1708</v>
      </c>
      <c r="B414" s="3">
        <f t="shared" si="173"/>
        <v>28.466666666666665</v>
      </c>
      <c r="C414" s="8">
        <f t="shared" si="172"/>
        <v>20</v>
      </c>
      <c r="D414" s="10">
        <f t="shared" si="161"/>
        <v>293.14999999999998</v>
      </c>
      <c r="E414" s="3">
        <f t="shared" si="174"/>
        <v>98.845726309068695</v>
      </c>
      <c r="F414" s="3">
        <f t="shared" si="162"/>
        <v>371.99572630906869</v>
      </c>
      <c r="G414" s="14">
        <f t="shared" si="175"/>
        <v>92.031484025606616</v>
      </c>
      <c r="H414" s="3">
        <f t="shared" si="163"/>
        <v>365.18148402560661</v>
      </c>
      <c r="I414" s="3">
        <f t="shared" si="176"/>
        <v>1.5999575550834022</v>
      </c>
      <c r="J414" s="3">
        <f t="shared" si="164"/>
        <v>11.6</v>
      </c>
      <c r="K414" s="3">
        <f t="shared" si="177"/>
        <v>84.102231070114669</v>
      </c>
      <c r="L414" s="3">
        <f t="shared" si="157"/>
        <v>-25.827180461057619</v>
      </c>
      <c r="M414" s="3">
        <f t="shared" si="158"/>
        <v>-22.830373340517436</v>
      </c>
      <c r="N414" s="20">
        <f t="shared" si="178"/>
        <v>2029400.3657467281</v>
      </c>
      <c r="O414" s="21">
        <f t="shared" si="185"/>
        <v>1420580.2560227097</v>
      </c>
      <c r="P414" s="22">
        <f t="shared" si="186"/>
        <v>10.849429482310674</v>
      </c>
      <c r="Q414" s="22">
        <f t="shared" si="179"/>
        <v>12.437167366571243</v>
      </c>
      <c r="R414" s="22">
        <f t="shared" si="180"/>
        <v>12.437167366571243</v>
      </c>
      <c r="S414" s="23">
        <f t="shared" si="187"/>
        <v>5.8115491149251088</v>
      </c>
      <c r="T414" s="24">
        <f t="shared" si="181"/>
        <v>-22.177645249839426</v>
      </c>
      <c r="U414" s="21">
        <f t="shared" si="182"/>
        <v>1854009.4291709531</v>
      </c>
      <c r="V414" s="21">
        <f t="shared" si="188"/>
        <v>1297806.6004196671</v>
      </c>
      <c r="W414" s="22">
        <f t="shared" si="189"/>
        <v>8.0968406123929864</v>
      </c>
      <c r="X414" s="23">
        <f t="shared" si="190"/>
        <v>3.7834327952454498</v>
      </c>
      <c r="Y414" s="24">
        <f t="shared" si="183"/>
        <v>-13.190271901309654</v>
      </c>
      <c r="Z414" s="14">
        <f t="shared" si="184"/>
        <v>7.6760117390527682E-2</v>
      </c>
      <c r="AJ414">
        <f t="shared" si="160"/>
        <v>0</v>
      </c>
      <c r="AL414">
        <f t="shared" si="159"/>
        <v>84.102231070114669</v>
      </c>
    </row>
    <row r="415" spans="1:38" x14ac:dyDescent="0.25">
      <c r="A415" s="3">
        <f t="shared" si="171"/>
        <v>1713</v>
      </c>
      <c r="B415" s="3">
        <f t="shared" si="173"/>
        <v>28.55</v>
      </c>
      <c r="C415" s="8">
        <f t="shared" si="172"/>
        <v>20</v>
      </c>
      <c r="D415" s="10">
        <f t="shared" si="161"/>
        <v>293.14999999999998</v>
      </c>
      <c r="E415" s="3">
        <f t="shared" si="174"/>
        <v>98.846738601591127</v>
      </c>
      <c r="F415" s="3">
        <f t="shared" si="162"/>
        <v>371.99673860159112</v>
      </c>
      <c r="G415" s="14">
        <f t="shared" si="175"/>
        <v>92.032413306050344</v>
      </c>
      <c r="H415" s="3">
        <f t="shared" si="163"/>
        <v>365.18241330605031</v>
      </c>
      <c r="I415" s="3">
        <f t="shared" si="176"/>
        <v>1.5999624333210678</v>
      </c>
      <c r="J415" s="3">
        <f t="shared" si="164"/>
        <v>11.6</v>
      </c>
      <c r="K415" s="3">
        <f t="shared" si="177"/>
        <v>84.101974644924411</v>
      </c>
      <c r="L415" s="3">
        <f t="shared" si="157"/>
        <v>-25.827638075847194</v>
      </c>
      <c r="M415" s="3">
        <f t="shared" si="158"/>
        <v>-22.830770763613014</v>
      </c>
      <c r="N415" s="20">
        <f t="shared" si="178"/>
        <v>2029426.4210183506</v>
      </c>
      <c r="O415" s="21">
        <f t="shared" si="185"/>
        <v>1420598.4947128454</v>
      </c>
      <c r="P415" s="22">
        <f t="shared" si="186"/>
        <v>10.849457341119134</v>
      </c>
      <c r="Q415" s="22">
        <f t="shared" si="179"/>
        <v>12.437220592866163</v>
      </c>
      <c r="R415" s="22">
        <f t="shared" si="180"/>
        <v>12.437220592866163</v>
      </c>
      <c r="S415" s="23">
        <f t="shared" si="187"/>
        <v>5.8115739861210978</v>
      </c>
      <c r="T415" s="24">
        <f t="shared" si="181"/>
        <v>-22.178024899458862</v>
      </c>
      <c r="U415" s="21">
        <f t="shared" si="182"/>
        <v>1854033.3478049829</v>
      </c>
      <c r="V415" s="21">
        <f t="shared" si="188"/>
        <v>1297823.3434634879</v>
      </c>
      <c r="W415" s="22">
        <f t="shared" si="189"/>
        <v>8.0968615038043232</v>
      </c>
      <c r="X415" s="23">
        <f t="shared" si="190"/>
        <v>3.7834425572322021</v>
      </c>
      <c r="Y415" s="24">
        <f t="shared" si="183"/>
        <v>-13.190476103308901</v>
      </c>
      <c r="Z415" s="14">
        <f t="shared" si="184"/>
        <v>7.5064802696440225E-2</v>
      </c>
      <c r="AJ415">
        <f t="shared" si="160"/>
        <v>0</v>
      </c>
      <c r="AL415">
        <f t="shared" si="159"/>
        <v>84.101974644924411</v>
      </c>
    </row>
    <row r="416" spans="1:38" x14ac:dyDescent="0.25">
      <c r="A416" s="3">
        <f t="shared" si="171"/>
        <v>1718</v>
      </c>
      <c r="B416" s="3">
        <f t="shared" si="173"/>
        <v>28.633333333333333</v>
      </c>
      <c r="C416" s="8">
        <f t="shared" si="172"/>
        <v>20</v>
      </c>
      <c r="D416" s="10">
        <f t="shared" si="161"/>
        <v>293.14999999999998</v>
      </c>
      <c r="E416" s="3">
        <f t="shared" si="174"/>
        <v>98.847728536743006</v>
      </c>
      <c r="F416" s="3">
        <f t="shared" si="162"/>
        <v>371.99772853674301</v>
      </c>
      <c r="G416" s="14">
        <f t="shared" si="175"/>
        <v>92.033322062367688</v>
      </c>
      <c r="H416" s="3">
        <f t="shared" si="163"/>
        <v>365.18332206236767</v>
      </c>
      <c r="I416" s="3">
        <f t="shared" si="176"/>
        <v>1.5999672038185646</v>
      </c>
      <c r="J416" s="3">
        <f t="shared" si="164"/>
        <v>11.6</v>
      </c>
      <c r="K416" s="3">
        <f t="shared" si="177"/>
        <v>84.101723884622217</v>
      </c>
      <c r="L416" s="3">
        <f t="shared" si="157"/>
        <v>-25.828085587424745</v>
      </c>
      <c r="M416" s="3">
        <f t="shared" si="158"/>
        <v>-22.83115941213989</v>
      </c>
      <c r="N416" s="20">
        <f t="shared" si="178"/>
        <v>2029451.900836387</v>
      </c>
      <c r="O416" s="21">
        <f t="shared" si="185"/>
        <v>1420616.3305854709</v>
      </c>
      <c r="P416" s="22">
        <f t="shared" si="186"/>
        <v>10.849484584364586</v>
      </c>
      <c r="Q416" s="22">
        <f t="shared" si="179"/>
        <v>12.437272643170967</v>
      </c>
      <c r="R416" s="22">
        <f t="shared" si="180"/>
        <v>12.437272643170967</v>
      </c>
      <c r="S416" s="23">
        <f t="shared" si="187"/>
        <v>5.8115983078089792</v>
      </c>
      <c r="T416" s="24">
        <f t="shared" si="181"/>
        <v>-22.17839616575392</v>
      </c>
      <c r="U416" s="21">
        <f t="shared" si="182"/>
        <v>1854056.7381710703</v>
      </c>
      <c r="V416" s="21">
        <f t="shared" si="188"/>
        <v>1297839.7167197492</v>
      </c>
      <c r="W416" s="22">
        <f t="shared" si="189"/>
        <v>8.0968819335985618</v>
      </c>
      <c r="X416" s="23">
        <f t="shared" si="190"/>
        <v>3.7834521035178734</v>
      </c>
      <c r="Y416" s="24">
        <f t="shared" si="183"/>
        <v>-13.19067579580388</v>
      </c>
      <c r="Z416" s="14">
        <f t="shared" si="184"/>
        <v>7.340692349978184E-2</v>
      </c>
      <c r="AJ416">
        <f t="shared" si="160"/>
        <v>0</v>
      </c>
      <c r="AL416">
        <f t="shared" si="159"/>
        <v>84.101723884622217</v>
      </c>
    </row>
    <row r="417" spans="1:38" x14ac:dyDescent="0.25">
      <c r="A417" s="3">
        <f t="shared" si="171"/>
        <v>1723</v>
      </c>
      <c r="B417" s="3">
        <f t="shared" si="173"/>
        <v>28.716666666666665</v>
      </c>
      <c r="C417" s="8">
        <f t="shared" si="172"/>
        <v>20</v>
      </c>
      <c r="D417" s="10">
        <f t="shared" si="161"/>
        <v>293.14999999999998</v>
      </c>
      <c r="E417" s="3">
        <f t="shared" si="174"/>
        <v>98.84869660821397</v>
      </c>
      <c r="F417" s="3">
        <f t="shared" si="162"/>
        <v>371.99869660821395</v>
      </c>
      <c r="G417" s="14">
        <f t="shared" si="175"/>
        <v>92.034210747773614</v>
      </c>
      <c r="H417" s="3">
        <f t="shared" si="163"/>
        <v>365.18421074777359</v>
      </c>
      <c r="I417" s="3">
        <f t="shared" si="176"/>
        <v>1.5999718689549831</v>
      </c>
      <c r="J417" s="3">
        <f t="shared" si="164"/>
        <v>11.6</v>
      </c>
      <c r="K417" s="3">
        <f t="shared" si="177"/>
        <v>84.101478664051427</v>
      </c>
      <c r="L417" s="3">
        <f t="shared" si="157"/>
        <v>-25.828523218728893</v>
      </c>
      <c r="M417" s="3">
        <f t="shared" si="158"/>
        <v>-22.831539479730363</v>
      </c>
      <c r="N417" s="20">
        <f t="shared" si="178"/>
        <v>2029476.8179078531</v>
      </c>
      <c r="O417" s="21">
        <f t="shared" si="185"/>
        <v>1420633.7725354971</v>
      </c>
      <c r="P417" s="22">
        <f t="shared" si="186"/>
        <v>10.849511225651817</v>
      </c>
      <c r="Q417" s="22">
        <f t="shared" si="179"/>
        <v>12.437323543472807</v>
      </c>
      <c r="R417" s="22">
        <f t="shared" si="180"/>
        <v>12.437323543472807</v>
      </c>
      <c r="S417" s="23">
        <f t="shared" si="187"/>
        <v>5.8116220921318398</v>
      </c>
      <c r="T417" s="24">
        <f t="shared" si="181"/>
        <v>-22.178759233774301</v>
      </c>
      <c r="U417" s="21">
        <f t="shared" si="182"/>
        <v>1854079.6119344591</v>
      </c>
      <c r="V417" s="21">
        <f t="shared" si="188"/>
        <v>1297855.7283541213</v>
      </c>
      <c r="W417" s="22">
        <f t="shared" si="189"/>
        <v>8.0969019119782679</v>
      </c>
      <c r="X417" s="23">
        <f t="shared" si="190"/>
        <v>3.7834614388698449</v>
      </c>
      <c r="Y417" s="24">
        <f t="shared" si="183"/>
        <v>-13.190871078351462</v>
      </c>
      <c r="Z417" s="14">
        <f t="shared" si="184"/>
        <v>7.1785653466408306E-2</v>
      </c>
      <c r="AJ417">
        <f t="shared" si="160"/>
        <v>0</v>
      </c>
      <c r="AL417">
        <f t="shared" si="159"/>
        <v>84.101478664051427</v>
      </c>
    </row>
    <row r="418" spans="1:38" x14ac:dyDescent="0.25">
      <c r="A418" s="3">
        <f t="shared" si="171"/>
        <v>1728</v>
      </c>
      <c r="B418" s="3">
        <f t="shared" si="173"/>
        <v>28.8</v>
      </c>
      <c r="C418" s="8">
        <f t="shared" si="172"/>
        <v>20</v>
      </c>
      <c r="D418" s="10">
        <f t="shared" si="161"/>
        <v>293.14999999999998</v>
      </c>
      <c r="E418" s="3">
        <f t="shared" si="174"/>
        <v>98.849643298796167</v>
      </c>
      <c r="F418" s="3">
        <f t="shared" si="162"/>
        <v>371.99964329879617</v>
      </c>
      <c r="G418" s="14">
        <f t="shared" si="175"/>
        <v>92.035079805478773</v>
      </c>
      <c r="H418" s="3">
        <f t="shared" si="163"/>
        <v>365.18507980547872</v>
      </c>
      <c r="I418" s="3">
        <f t="shared" si="176"/>
        <v>1.5999764310568987</v>
      </c>
      <c r="J418" s="3">
        <f t="shared" si="164"/>
        <v>11.6</v>
      </c>
      <c r="K418" s="3">
        <f t="shared" si="177"/>
        <v>84.101238860820914</v>
      </c>
      <c r="L418" s="3">
        <f t="shared" si="157"/>
        <v>-25.828951187784213</v>
      </c>
      <c r="M418" s="3">
        <f t="shared" si="158"/>
        <v>-22.831911155748159</v>
      </c>
      <c r="N418" s="20">
        <f t="shared" si="178"/>
        <v>2029501.1846592762</v>
      </c>
      <c r="O418" s="21">
        <f t="shared" si="185"/>
        <v>1420650.8292614932</v>
      </c>
      <c r="P418" s="22">
        <f t="shared" si="186"/>
        <v>10.849537278284805</v>
      </c>
      <c r="Q418" s="22">
        <f t="shared" si="179"/>
        <v>12.437373319184399</v>
      </c>
      <c r="R418" s="22">
        <f t="shared" si="180"/>
        <v>12.437373319184399</v>
      </c>
      <c r="S418" s="23">
        <f t="shared" si="187"/>
        <v>5.811645350964346</v>
      </c>
      <c r="T418" s="24">
        <f t="shared" si="181"/>
        <v>-22.179114284488055</v>
      </c>
      <c r="U418" s="21">
        <f t="shared" si="182"/>
        <v>1854101.9805028937</v>
      </c>
      <c r="V418" s="21">
        <f t="shared" si="188"/>
        <v>1297871.3863520254</v>
      </c>
      <c r="W418" s="22">
        <f t="shared" si="189"/>
        <v>8.0969214489204067</v>
      </c>
      <c r="X418" s="23">
        <f t="shared" si="190"/>
        <v>3.7834705679500806</v>
      </c>
      <c r="Y418" s="24">
        <f t="shared" si="183"/>
        <v>-13.191062048311867</v>
      </c>
      <c r="Z418" s="14">
        <f t="shared" si="184"/>
        <v>7.0200184488619755E-2</v>
      </c>
      <c r="AJ418">
        <f t="shared" si="160"/>
        <v>0</v>
      </c>
      <c r="AL418">
        <f t="shared" si="159"/>
        <v>84.101238860820914</v>
      </c>
    </row>
    <row r="419" spans="1:38" x14ac:dyDescent="0.25">
      <c r="A419" s="3">
        <f t="shared" si="171"/>
        <v>1733</v>
      </c>
      <c r="B419" s="3">
        <f t="shared" si="173"/>
        <v>28.883333333333333</v>
      </c>
      <c r="C419" s="8">
        <f t="shared" si="172"/>
        <v>20</v>
      </c>
      <c r="D419" s="10">
        <f t="shared" si="161"/>
        <v>293.14999999999998</v>
      </c>
      <c r="E419" s="3">
        <f t="shared" si="174"/>
        <v>98.850569080624624</v>
      </c>
      <c r="F419" s="3">
        <f t="shared" si="162"/>
        <v>372.00056908062459</v>
      </c>
      <c r="G419" s="14">
        <f t="shared" si="175"/>
        <v>92.035929668910143</v>
      </c>
      <c r="H419" s="3">
        <f t="shared" si="163"/>
        <v>365.18592966891015</v>
      </c>
      <c r="I419" s="3">
        <f t="shared" si="176"/>
        <v>1.59998089239953</v>
      </c>
      <c r="J419" s="3">
        <f t="shared" si="164"/>
        <v>11.6</v>
      </c>
      <c r="K419" s="3">
        <f t="shared" si="177"/>
        <v>84.101004355243973</v>
      </c>
      <c r="L419" s="3">
        <f t="shared" si="157"/>
        <v>-25.829369707809086</v>
      </c>
      <c r="M419" s="3">
        <f t="shared" si="158"/>
        <v>-22.832274625382237</v>
      </c>
      <c r="N419" s="20">
        <f t="shared" si="178"/>
        <v>2029525.0132428815</v>
      </c>
      <c r="O419" s="21">
        <f t="shared" si="185"/>
        <v>1420667.509270017</v>
      </c>
      <c r="P419" s="22">
        <f t="shared" si="186"/>
        <v>10.849562755273331</v>
      </c>
      <c r="Q419" s="22">
        <f t="shared" si="179"/>
        <v>12.437421995156653</v>
      </c>
      <c r="R419" s="22">
        <f t="shared" si="180"/>
        <v>12.437421995156653</v>
      </c>
      <c r="S419" s="23">
        <f t="shared" si="187"/>
        <v>5.8116680959186535</v>
      </c>
      <c r="T419" s="24">
        <f t="shared" si="181"/>
        <v>-22.179461494871365</v>
      </c>
      <c r="U419" s="21">
        <f t="shared" si="182"/>
        <v>1854123.8550322966</v>
      </c>
      <c r="V419" s="21">
        <f t="shared" si="188"/>
        <v>1297886.6985226076</v>
      </c>
      <c r="W419" s="22">
        <f t="shared" si="189"/>
        <v>8.0969405541813195</v>
      </c>
      <c r="X419" s="23">
        <f t="shared" si="190"/>
        <v>3.7834794953174531</v>
      </c>
      <c r="Y419" s="24">
        <f t="shared" si="183"/>
        <v>-13.191248800897062</v>
      </c>
      <c r="Z419" s="14">
        <f t="shared" si="184"/>
        <v>6.8649726284226276E-2</v>
      </c>
      <c r="AJ419">
        <f t="shared" si="160"/>
        <v>0</v>
      </c>
      <c r="AL419">
        <f t="shared" si="159"/>
        <v>84.101004355243973</v>
      </c>
    </row>
    <row r="420" spans="1:38" x14ac:dyDescent="0.25">
      <c r="A420" s="3">
        <f t="shared" si="171"/>
        <v>1738</v>
      </c>
      <c r="B420" s="3">
        <f t="shared" si="173"/>
        <v>28.966666666666665</v>
      </c>
      <c r="C420" s="8">
        <f t="shared" si="172"/>
        <v>20</v>
      </c>
      <c r="D420" s="10">
        <f t="shared" si="161"/>
        <v>293.14999999999998</v>
      </c>
      <c r="E420" s="3">
        <f t="shared" si="174"/>
        <v>98.851474415412355</v>
      </c>
      <c r="F420" s="3">
        <f t="shared" si="162"/>
        <v>372.0014744154123</v>
      </c>
      <c r="G420" s="14">
        <f t="shared" si="175"/>
        <v>92.036760761926828</v>
      </c>
      <c r="H420" s="3">
        <f t="shared" si="163"/>
        <v>365.18676076192679</v>
      </c>
      <c r="I420" s="3">
        <f t="shared" si="176"/>
        <v>1.5999852552078722</v>
      </c>
      <c r="J420" s="3">
        <f t="shared" si="164"/>
        <v>11.6</v>
      </c>
      <c r="K420" s="3">
        <f t="shared" si="177"/>
        <v>84.100775030278513</v>
      </c>
      <c r="L420" s="3">
        <f t="shared" si="157"/>
        <v>-25.829778987321681</v>
      </c>
      <c r="M420" s="3">
        <f t="shared" si="158"/>
        <v>-22.832630069738578</v>
      </c>
      <c r="N420" s="20">
        <f t="shared" si="178"/>
        <v>2029548.3155426427</v>
      </c>
      <c r="O420" s="21">
        <f t="shared" si="185"/>
        <v>1420683.8208798498</v>
      </c>
      <c r="P420" s="22">
        <f t="shared" si="186"/>
        <v>10.849587669339511</v>
      </c>
      <c r="Q420" s="22">
        <f t="shared" si="179"/>
        <v>12.437469595691189</v>
      </c>
      <c r="R420" s="22">
        <f t="shared" si="180"/>
        <v>12.437469595691189</v>
      </c>
      <c r="S420" s="23">
        <f t="shared" si="187"/>
        <v>5.8116903383502461</v>
      </c>
      <c r="T420" s="24">
        <f t="shared" si="181"/>
        <v>-22.179801037996622</v>
      </c>
      <c r="U420" s="21">
        <f t="shared" si="182"/>
        <v>1854145.2464323256</v>
      </c>
      <c r="V420" s="21">
        <f t="shared" si="188"/>
        <v>1297901.6725026278</v>
      </c>
      <c r="W420" s="22">
        <f t="shared" si="189"/>
        <v>8.0969592373016095</v>
      </c>
      <c r="X420" s="23">
        <f t="shared" si="190"/>
        <v>3.7834882254300246</v>
      </c>
      <c r="Y420" s="24">
        <f t="shared" si="183"/>
        <v>-13.191431429218097</v>
      </c>
      <c r="Z420" s="14">
        <f t="shared" si="184"/>
        <v>6.7133506003534293E-2</v>
      </c>
      <c r="AJ420">
        <f t="shared" si="160"/>
        <v>0</v>
      </c>
      <c r="AL420">
        <f t="shared" si="159"/>
        <v>84.100775030278513</v>
      </c>
    </row>
    <row r="421" spans="1:38" x14ac:dyDescent="0.25">
      <c r="A421" s="3">
        <f t="shared" si="171"/>
        <v>1743</v>
      </c>
      <c r="B421" s="3">
        <f t="shared" si="173"/>
        <v>29.05</v>
      </c>
      <c r="C421" s="8">
        <f t="shared" si="172"/>
        <v>20</v>
      </c>
      <c r="D421" s="10">
        <f t="shared" si="161"/>
        <v>293.14999999999998</v>
      </c>
      <c r="E421" s="3">
        <f t="shared" si="174"/>
        <v>98.852359754680222</v>
      </c>
      <c r="F421" s="3">
        <f t="shared" si="162"/>
        <v>372.00235975468019</v>
      </c>
      <c r="G421" s="14">
        <f t="shared" si="175"/>
        <v>92.037573499031211</v>
      </c>
      <c r="H421" s="3">
        <f t="shared" si="163"/>
        <v>365.1875734990312</v>
      </c>
      <c r="I421" s="3">
        <f t="shared" si="176"/>
        <v>1.5999895216578042</v>
      </c>
      <c r="J421" s="3">
        <f t="shared" si="164"/>
        <v>11.6</v>
      </c>
      <c r="K421" s="3">
        <f t="shared" si="177"/>
        <v>84.100550771468647</v>
      </c>
      <c r="L421" s="3">
        <f t="shared" si="157"/>
        <v>-25.830179230243207</v>
      </c>
      <c r="M421" s="3">
        <f t="shared" si="158"/>
        <v>-22.83297766593024</v>
      </c>
      <c r="N421" s="20">
        <f t="shared" si="178"/>
        <v>2029571.1031801994</v>
      </c>
      <c r="O421" s="21">
        <f t="shared" si="185"/>
        <v>1420699.7722261394</v>
      </c>
      <c r="P421" s="22">
        <f t="shared" si="186"/>
        <v>10.849612032924174</v>
      </c>
      <c r="Q421" s="22">
        <f t="shared" si="179"/>
        <v>12.437516144552383</v>
      </c>
      <c r="R421" s="22">
        <f t="shared" si="180"/>
        <v>12.437516144552383</v>
      </c>
      <c r="S421" s="23">
        <f t="shared" si="187"/>
        <v>5.8117120893635681</v>
      </c>
      <c r="T421" s="24">
        <f t="shared" si="181"/>
        <v>-22.180133083118221</v>
      </c>
      <c r="U421" s="21">
        <f t="shared" si="182"/>
        <v>1854166.1653718052</v>
      </c>
      <c r="V421" s="21">
        <f t="shared" si="188"/>
        <v>1297916.3157602635</v>
      </c>
      <c r="W421" s="22">
        <f t="shared" si="189"/>
        <v>8.09697750761093</v>
      </c>
      <c r="X421" s="23">
        <f t="shared" si="190"/>
        <v>3.7834967626472893</v>
      </c>
      <c r="Y421" s="24">
        <f t="shared" si="183"/>
        <v>-13.191610024331455</v>
      </c>
      <c r="Z421" s="14">
        <f t="shared" si="184"/>
        <v>6.5650767845523816E-2</v>
      </c>
      <c r="AJ421">
        <f t="shared" si="160"/>
        <v>0</v>
      </c>
      <c r="AL421">
        <f t="shared" si="159"/>
        <v>84.100550771468647</v>
      </c>
    </row>
    <row r="422" spans="1:38" x14ac:dyDescent="0.25">
      <c r="A422" s="3">
        <f t="shared" si="171"/>
        <v>1748</v>
      </c>
      <c r="B422" s="3">
        <f t="shared" si="173"/>
        <v>29.133333333333333</v>
      </c>
      <c r="C422" s="8">
        <f t="shared" si="172"/>
        <v>20</v>
      </c>
      <c r="D422" s="10">
        <f t="shared" si="161"/>
        <v>293.14999999999998</v>
      </c>
      <c r="E422" s="3">
        <f t="shared" si="174"/>
        <v>98.853225539981764</v>
      </c>
      <c r="F422" s="3">
        <f t="shared" si="162"/>
        <v>372.00322553998171</v>
      </c>
      <c r="G422" s="14">
        <f t="shared" si="175"/>
        <v>92.038368285575245</v>
      </c>
      <c r="H422" s="3">
        <f t="shared" si="163"/>
        <v>365.18836828557522</v>
      </c>
      <c r="I422" s="3">
        <f t="shared" si="176"/>
        <v>1.5999936938771722</v>
      </c>
      <c r="J422" s="3">
        <f t="shared" si="164"/>
        <v>11.6</v>
      </c>
      <c r="K422" s="3">
        <f t="shared" si="177"/>
        <v>84.100331466887553</v>
      </c>
      <c r="L422" s="3">
        <f t="shared" si="157"/>
        <v>-25.830570635999006</v>
      </c>
      <c r="M422" s="3">
        <f t="shared" si="158"/>
        <v>-22.833317587164938</v>
      </c>
      <c r="N422" s="20">
        <f t="shared" si="178"/>
        <v>2029593.3875206432</v>
      </c>
      <c r="O422" s="21">
        <f t="shared" si="185"/>
        <v>1420715.3712644503</v>
      </c>
      <c r="P422" s="22">
        <f t="shared" si="186"/>
        <v>10.849635858193068</v>
      </c>
      <c r="Q422" s="22">
        <f t="shared" si="179"/>
        <v>12.437561664979375</v>
      </c>
      <c r="R422" s="22">
        <f t="shared" si="180"/>
        <v>12.437561664979375</v>
      </c>
      <c r="S422" s="23">
        <f t="shared" si="187"/>
        <v>5.8117333598176346</v>
      </c>
      <c r="T422" s="24">
        <f t="shared" si="181"/>
        <v>-22.180457795756904</v>
      </c>
      <c r="U422" s="21">
        <f t="shared" si="182"/>
        <v>1854186.6222840394</v>
      </c>
      <c r="V422" s="21">
        <f t="shared" si="188"/>
        <v>1297930.6355988274</v>
      </c>
      <c r="W422" s="22">
        <f t="shared" si="189"/>
        <v>8.0969953742326304</v>
      </c>
      <c r="X422" s="23">
        <f t="shared" si="190"/>
        <v>3.7835051112323379</v>
      </c>
      <c r="Y422" s="24">
        <f t="shared" si="183"/>
        <v>-13.191784675284277</v>
      </c>
      <c r="Z422" s="14">
        <f t="shared" si="184"/>
        <v>6.4200772682420748E-2</v>
      </c>
      <c r="AJ422">
        <f t="shared" si="160"/>
        <v>0</v>
      </c>
      <c r="AL422">
        <f t="shared" si="159"/>
        <v>84.100331466887553</v>
      </c>
    </row>
    <row r="423" spans="1:38" x14ac:dyDescent="0.25">
      <c r="A423" s="3">
        <f t="shared" si="171"/>
        <v>1753</v>
      </c>
      <c r="B423" s="3">
        <f t="shared" si="173"/>
        <v>29.216666666666665</v>
      </c>
      <c r="C423" s="8">
        <f t="shared" si="172"/>
        <v>20</v>
      </c>
      <c r="D423" s="10">
        <f t="shared" si="161"/>
        <v>293.14999999999998</v>
      </c>
      <c r="E423" s="3">
        <f t="shared" si="174"/>
        <v>98.85407220312311</v>
      </c>
      <c r="F423" s="3">
        <f t="shared" si="162"/>
        <v>372.00407220312309</v>
      </c>
      <c r="G423" s="14">
        <f t="shared" si="175"/>
        <v>92.039145517962424</v>
      </c>
      <c r="H423" s="3">
        <f t="shared" si="163"/>
        <v>365.1891455179624</v>
      </c>
      <c r="I423" s="3">
        <f t="shared" si="176"/>
        <v>1.5999977739468503</v>
      </c>
      <c r="J423" s="3">
        <f t="shared" si="164"/>
        <v>11.6</v>
      </c>
      <c r="K423" s="3">
        <f t="shared" si="177"/>
        <v>84.100117007081479</v>
      </c>
      <c r="L423" s="3">
        <f t="shared" si="157"/>
        <v>-25.830953399617666</v>
      </c>
      <c r="M423" s="3">
        <f t="shared" si="158"/>
        <v>-22.833650002831295</v>
      </c>
      <c r="N423" s="20">
        <f t="shared" si="178"/>
        <v>2029615.1796781786</v>
      </c>
      <c r="O423" s="21">
        <f t="shared" si="185"/>
        <v>1420730.6257747249</v>
      </c>
      <c r="P423" s="22">
        <f t="shared" si="186"/>
        <v>10.849659157042957</v>
      </c>
      <c r="Q423" s="22">
        <f t="shared" si="179"/>
        <v>12.437606179697569</v>
      </c>
      <c r="R423" s="22">
        <f t="shared" si="180"/>
        <v>12.437606179697569</v>
      </c>
      <c r="S423" s="23">
        <f t="shared" si="187"/>
        <v>5.81175416033141</v>
      </c>
      <c r="T423" s="24">
        <f t="shared" si="181"/>
        <v>-22.180775337781789</v>
      </c>
      <c r="U423" s="21">
        <f t="shared" si="182"/>
        <v>1854206.6273720087</v>
      </c>
      <c r="V423" s="21">
        <f t="shared" si="188"/>
        <v>1297944.6391604061</v>
      </c>
      <c r="W423" s="22">
        <f t="shared" si="189"/>
        <v>8.0970128460883455</v>
      </c>
      <c r="X423" s="23">
        <f t="shared" si="190"/>
        <v>3.7835132753540086</v>
      </c>
      <c r="Y423" s="24">
        <f t="shared" si="183"/>
        <v>-13.19195546915871</v>
      </c>
      <c r="Z423" s="14">
        <f t="shared" si="184"/>
        <v>6.2782797692019443E-2</v>
      </c>
      <c r="AJ423">
        <f t="shared" si="160"/>
        <v>0</v>
      </c>
      <c r="AL423">
        <f t="shared" si="159"/>
        <v>84.100117007081479</v>
      </c>
    </row>
    <row r="424" spans="1:38" x14ac:dyDescent="0.25">
      <c r="A424" s="3">
        <f t="shared" si="171"/>
        <v>1758</v>
      </c>
      <c r="B424" s="3">
        <f t="shared" si="173"/>
        <v>29.3</v>
      </c>
      <c r="C424" s="8">
        <f t="shared" si="172"/>
        <v>20</v>
      </c>
      <c r="D424" s="10">
        <f t="shared" si="161"/>
        <v>293.14999999999998</v>
      </c>
      <c r="E424" s="3">
        <f t="shared" si="174"/>
        <v>98.854900166378002</v>
      </c>
      <c r="F424" s="3">
        <f t="shared" si="162"/>
        <v>372.00490016637798</v>
      </c>
      <c r="G424" s="14">
        <f t="shared" si="175"/>
        <v>92.03990558384514</v>
      </c>
      <c r="H424" s="3">
        <f t="shared" si="163"/>
        <v>365.18990558384513</v>
      </c>
      <c r="I424" s="3">
        <f t="shared" si="176"/>
        <v>1.6000017639017756</v>
      </c>
      <c r="J424" s="3">
        <f t="shared" si="164"/>
        <v>11.6</v>
      </c>
      <c r="K424" s="3">
        <f t="shared" si="177"/>
        <v>84.099907285015135</v>
      </c>
      <c r="L424" s="3">
        <f t="shared" si="157"/>
        <v>-25.831327711827587</v>
      </c>
      <c r="M424" s="3">
        <f t="shared" si="158"/>
        <v>-22.833975078582693</v>
      </c>
      <c r="N424" s="20">
        <f t="shared" si="178"/>
        <v>2029636.4905216566</v>
      </c>
      <c r="O424" s="21">
        <f t="shared" si="185"/>
        <v>1420745.5433651595</v>
      </c>
      <c r="P424" s="22">
        <f t="shared" si="186"/>
        <v>10.849681941107576</v>
      </c>
      <c r="Q424" s="22">
        <f t="shared" si="179"/>
        <v>12.437649710930074</v>
      </c>
      <c r="R424" s="22">
        <f t="shared" si="180"/>
        <v>12.437649710930074</v>
      </c>
      <c r="S424" s="23">
        <f t="shared" si="187"/>
        <v>5.8117745012891442</v>
      </c>
      <c r="T424" s="24">
        <f t="shared" si="181"/>
        <v>-22.181085867490989</v>
      </c>
      <c r="U424" s="21">
        <f t="shared" si="182"/>
        <v>1854226.1906134496</v>
      </c>
      <c r="V424" s="21">
        <f t="shared" si="188"/>
        <v>1297958.3334294145</v>
      </c>
      <c r="W424" s="22">
        <f t="shared" si="189"/>
        <v>8.0970299319024548</v>
      </c>
      <c r="X424" s="23">
        <f t="shared" si="190"/>
        <v>3.7835212590889653</v>
      </c>
      <c r="Y424" s="24">
        <f t="shared" si="183"/>
        <v>-13.192122491115212</v>
      </c>
      <c r="Z424" s="14">
        <f t="shared" si="184"/>
        <v>6.1396135998654344E-2</v>
      </c>
      <c r="AJ424">
        <f t="shared" si="160"/>
        <v>0</v>
      </c>
      <c r="AL424">
        <f t="shared" si="159"/>
        <v>84.099907285015135</v>
      </c>
    </row>
    <row r="425" spans="1:38" x14ac:dyDescent="0.25">
      <c r="A425" s="3">
        <f t="shared" si="171"/>
        <v>1763</v>
      </c>
      <c r="B425" s="3">
        <f t="shared" si="173"/>
        <v>29.383333333333333</v>
      </c>
      <c r="C425" s="8">
        <f t="shared" si="172"/>
        <v>20</v>
      </c>
      <c r="D425" s="10">
        <f t="shared" si="161"/>
        <v>293.14999999999998</v>
      </c>
      <c r="E425" s="3">
        <f t="shared" si="174"/>
        <v>98.855709842698076</v>
      </c>
      <c r="F425" s="3">
        <f t="shared" si="162"/>
        <v>372.00570984269802</v>
      </c>
      <c r="G425" s="14">
        <f t="shared" si="175"/>
        <v>92.040648862317809</v>
      </c>
      <c r="H425" s="3">
        <f t="shared" si="163"/>
        <v>365.1906488623178</v>
      </c>
      <c r="I425" s="3">
        <f t="shared" si="176"/>
        <v>1.6000056657319621</v>
      </c>
      <c r="J425" s="3">
        <f t="shared" si="164"/>
        <v>11.6</v>
      </c>
      <c r="K425" s="3">
        <f t="shared" si="177"/>
        <v>84.099702196018285</v>
      </c>
      <c r="L425" s="3">
        <f t="shared" si="157"/>
        <v>-25.831693759151765</v>
      </c>
      <c r="M425" s="3">
        <f t="shared" si="158"/>
        <v>-22.834292976419558</v>
      </c>
      <c r="N425" s="20">
        <f t="shared" si="178"/>
        <v>2029657.330679989</v>
      </c>
      <c r="O425" s="21">
        <f t="shared" si="185"/>
        <v>1420760.1314759923</v>
      </c>
      <c r="P425" s="22">
        <f t="shared" si="186"/>
        <v>10.849704221763437</v>
      </c>
      <c r="Q425" s="22">
        <f t="shared" si="179"/>
        <v>12.437692280408777</v>
      </c>
      <c r="R425" s="22">
        <f t="shared" si="180"/>
        <v>12.437692280408777</v>
      </c>
      <c r="S425" s="23">
        <f t="shared" si="187"/>
        <v>5.8117943928455569</v>
      </c>
      <c r="T425" s="24">
        <f t="shared" si="181"/>
        <v>-22.181389539690205</v>
      </c>
      <c r="U425" s="21">
        <f t="shared" si="182"/>
        <v>1854245.3217658265</v>
      </c>
      <c r="V425" s="21">
        <f t="shared" si="188"/>
        <v>1297971.7252360785</v>
      </c>
      <c r="W425" s="22">
        <f t="shared" si="189"/>
        <v>8.0970466402064272</v>
      </c>
      <c r="X425" s="23">
        <f t="shared" si="190"/>
        <v>3.7835290664237307</v>
      </c>
      <c r="Y425" s="24">
        <f t="shared" si="183"/>
        <v>-13.192285824434888</v>
      </c>
      <c r="Z425" s="14">
        <f t="shared" si="184"/>
        <v>6.0040096321868575E-2</v>
      </c>
      <c r="AJ425">
        <f t="shared" si="160"/>
        <v>0</v>
      </c>
      <c r="AL425">
        <f t="shared" si="159"/>
        <v>84.099702196018285</v>
      </c>
    </row>
    <row r="426" spans="1:38" x14ac:dyDescent="0.25">
      <c r="A426" s="3">
        <f t="shared" si="171"/>
        <v>1768</v>
      </c>
      <c r="B426" s="3">
        <f t="shared" si="173"/>
        <v>29.466666666666665</v>
      </c>
      <c r="C426" s="8">
        <f t="shared" si="172"/>
        <v>20</v>
      </c>
      <c r="D426" s="10">
        <f t="shared" si="161"/>
        <v>293.14999999999998</v>
      </c>
      <c r="E426" s="3">
        <f t="shared" si="174"/>
        <v>98.856501635918548</v>
      </c>
      <c r="F426" s="3">
        <f t="shared" si="162"/>
        <v>372.00650163591854</v>
      </c>
      <c r="G426" s="14">
        <f t="shared" si="175"/>
        <v>92.041375724105649</v>
      </c>
      <c r="H426" s="3">
        <f t="shared" si="163"/>
        <v>365.19137572410563</v>
      </c>
      <c r="I426" s="3">
        <f t="shared" si="176"/>
        <v>1.6000094813834915</v>
      </c>
      <c r="J426" s="3">
        <f t="shared" si="164"/>
        <v>11.6</v>
      </c>
      <c r="K426" s="3">
        <f t="shared" si="177"/>
        <v>84.099501637733454</v>
      </c>
      <c r="L426" s="3">
        <f t="shared" si="157"/>
        <v>-25.832051724000298</v>
      </c>
      <c r="M426" s="3">
        <f t="shared" si="158"/>
        <v>-22.834603854769796</v>
      </c>
      <c r="N426" s="20">
        <f t="shared" si="178"/>
        <v>2029677.7105474395</v>
      </c>
      <c r="O426" s="21">
        <f t="shared" si="185"/>
        <v>1420774.3973832077</v>
      </c>
      <c r="P426" s="22">
        <f t="shared" si="186"/>
        <v>10.849726010135541</v>
      </c>
      <c r="Q426" s="22">
        <f t="shared" si="179"/>
        <v>12.437733909385235</v>
      </c>
      <c r="R426" s="22">
        <f t="shared" si="180"/>
        <v>12.437733909385235</v>
      </c>
      <c r="S426" s="23">
        <f t="shared" si="187"/>
        <v>5.8118138449309189</v>
      </c>
      <c r="T426" s="24">
        <f t="shared" si="181"/>
        <v>-22.181686505769736</v>
      </c>
      <c r="U426" s="21">
        <f t="shared" si="182"/>
        <v>1854264.0303711896</v>
      </c>
      <c r="V426" s="21">
        <f t="shared" si="188"/>
        <v>1297984.8212598327</v>
      </c>
      <c r="W426" s="22">
        <f t="shared" si="189"/>
        <v>8.0970629793431161</v>
      </c>
      <c r="X426" s="23">
        <f t="shared" si="190"/>
        <v>3.7835367012566925</v>
      </c>
      <c r="Y426" s="24">
        <f t="shared" si="183"/>
        <v>-13.192445550560951</v>
      </c>
      <c r="Z426" s="14">
        <f t="shared" si="184"/>
        <v>5.8714002632676454E-2</v>
      </c>
      <c r="AJ426">
        <f t="shared" si="160"/>
        <v>0</v>
      </c>
      <c r="AL426">
        <f t="shared" si="159"/>
        <v>84.099501637733454</v>
      </c>
    </row>
    <row r="427" spans="1:38" x14ac:dyDescent="0.25">
      <c r="A427" s="3">
        <f t="shared" si="171"/>
        <v>1773</v>
      </c>
      <c r="B427" s="3">
        <f t="shared" si="173"/>
        <v>29.55</v>
      </c>
      <c r="C427" s="8">
        <f t="shared" si="172"/>
        <v>20</v>
      </c>
      <c r="D427" s="10">
        <f t="shared" si="161"/>
        <v>293.14999999999998</v>
      </c>
      <c r="E427" s="3">
        <f t="shared" si="174"/>
        <v>98.85727594095934</v>
      </c>
      <c r="F427" s="3">
        <f t="shared" si="162"/>
        <v>372.00727594095929</v>
      </c>
      <c r="G427" s="14">
        <f t="shared" si="175"/>
        <v>92.042086531749334</v>
      </c>
      <c r="H427" s="3">
        <f t="shared" si="163"/>
        <v>365.19208653174928</v>
      </c>
      <c r="I427" s="3">
        <f t="shared" si="176"/>
        <v>1.6000132127594831</v>
      </c>
      <c r="J427" s="3">
        <f t="shared" si="164"/>
        <v>11.6</v>
      </c>
      <c r="K427" s="3">
        <f t="shared" si="177"/>
        <v>84.099305510064752</v>
      </c>
      <c r="L427" s="3">
        <f t="shared" si="157"/>
        <v>-25.832401784760783</v>
      </c>
      <c r="M427" s="3">
        <f t="shared" si="158"/>
        <v>-22.834907868567463</v>
      </c>
      <c r="N427" s="20">
        <f t="shared" si="178"/>
        <v>2029697.6402888033</v>
      </c>
      <c r="O427" s="21">
        <f t="shared" si="185"/>
        <v>1420788.3482021622</v>
      </c>
      <c r="P427" s="22">
        <f t="shared" si="186"/>
        <v>10.849747317102935</v>
      </c>
      <c r="Q427" s="22">
        <f t="shared" si="179"/>
        <v>12.437774618641248</v>
      </c>
      <c r="R427" s="22">
        <f t="shared" si="180"/>
        <v>12.437774618641248</v>
      </c>
      <c r="S427" s="23">
        <f t="shared" si="187"/>
        <v>5.8118328672560011</v>
      </c>
      <c r="T427" s="24">
        <f t="shared" si="181"/>
        <v>-22.181976913779661</v>
      </c>
      <c r="U427" s="21">
        <f t="shared" si="182"/>
        <v>1854282.3257609284</v>
      </c>
      <c r="V427" s="21">
        <f t="shared" si="188"/>
        <v>1297997.6280326499</v>
      </c>
      <c r="W427" s="22">
        <f t="shared" si="189"/>
        <v>8.0970789574709183</v>
      </c>
      <c r="X427" s="23">
        <f t="shared" si="190"/>
        <v>3.7835441674000472</v>
      </c>
      <c r="Y427" s="24">
        <f t="shared" si="183"/>
        <v>-13.192601749139236</v>
      </c>
      <c r="Z427" s="14">
        <f t="shared" si="184"/>
        <v>5.7417193817610013E-2</v>
      </c>
      <c r="AJ427">
        <f t="shared" si="160"/>
        <v>0</v>
      </c>
      <c r="AL427">
        <f t="shared" si="159"/>
        <v>84.099305510064752</v>
      </c>
    </row>
    <row r="428" spans="1:38" x14ac:dyDescent="0.25">
      <c r="A428" s="3">
        <f t="shared" si="171"/>
        <v>1778</v>
      </c>
      <c r="B428" s="3">
        <f t="shared" si="173"/>
        <v>29.633333333333333</v>
      </c>
      <c r="C428" s="8">
        <f t="shared" si="172"/>
        <v>20</v>
      </c>
      <c r="D428" s="10">
        <f t="shared" si="161"/>
        <v>293.14999999999998</v>
      </c>
      <c r="E428" s="3">
        <f t="shared" si="174"/>
        <v>98.858033144021761</v>
      </c>
      <c r="F428" s="3">
        <f t="shared" si="162"/>
        <v>372.00803314402174</v>
      </c>
      <c r="G428" s="14">
        <f t="shared" si="175"/>
        <v>92.04278163978563</v>
      </c>
      <c r="H428" s="3">
        <f t="shared" si="163"/>
        <v>365.19278163978561</v>
      </c>
      <c r="I428" s="3">
        <f t="shared" si="176"/>
        <v>1.6000168617210409</v>
      </c>
      <c r="J428" s="3">
        <f t="shared" si="164"/>
        <v>11.6</v>
      </c>
      <c r="K428" s="3">
        <f t="shared" si="177"/>
        <v>84.09911371512797</v>
      </c>
      <c r="L428" s="3">
        <f t="shared" si="157"/>
        <v>-25.832744115887166</v>
      </c>
      <c r="M428" s="3">
        <f t="shared" si="158"/>
        <v>-22.835205169329676</v>
      </c>
      <c r="N428" s="20">
        <f t="shared" si="178"/>
        <v>2029717.1298444679</v>
      </c>
      <c r="O428" s="21">
        <f t="shared" si="185"/>
        <v>1420801.9908911274</v>
      </c>
      <c r="P428" s="22">
        <f t="shared" si="186"/>
        <v>10.849768153304138</v>
      </c>
      <c r="Q428" s="22">
        <f t="shared" si="179"/>
        <v>12.437814428499312</v>
      </c>
      <c r="R428" s="22">
        <f t="shared" si="180"/>
        <v>12.437814428499312</v>
      </c>
      <c r="S428" s="23">
        <f t="shared" si="187"/>
        <v>5.8118514693169514</v>
      </c>
      <c r="T428" s="24">
        <f t="shared" si="181"/>
        <v>-22.18226090850354</v>
      </c>
      <c r="U428" s="21">
        <f t="shared" si="182"/>
        <v>1854300.2170604209</v>
      </c>
      <c r="V428" s="21">
        <f t="shared" si="188"/>
        <v>1298010.1519422946</v>
      </c>
      <c r="W428" s="22">
        <f t="shared" si="189"/>
        <v>8.0970945825678662</v>
      </c>
      <c r="X428" s="23">
        <f t="shared" si="190"/>
        <v>3.7835514685817118</v>
      </c>
      <c r="Y428" s="24">
        <f t="shared" si="183"/>
        <v>-13.19275449805785</v>
      </c>
      <c r="Z428" s="14">
        <f t="shared" si="184"/>
        <v>5.6149023349737703E-2</v>
      </c>
      <c r="AJ428">
        <f t="shared" si="160"/>
        <v>0</v>
      </c>
      <c r="AL428">
        <f t="shared" si="159"/>
        <v>84.09911371512797</v>
      </c>
    </row>
    <row r="429" spans="1:38" x14ac:dyDescent="0.25">
      <c r="A429" s="3">
        <f t="shared" si="171"/>
        <v>1783</v>
      </c>
      <c r="B429" s="3">
        <f t="shared" si="173"/>
        <v>29.716666666666665</v>
      </c>
      <c r="C429" s="8">
        <f t="shared" si="172"/>
        <v>20</v>
      </c>
      <c r="D429" s="10">
        <f t="shared" si="161"/>
        <v>293.14999999999998</v>
      </c>
      <c r="E429" s="3">
        <f t="shared" si="174"/>
        <v>98.858773622780916</v>
      </c>
      <c r="F429" s="3">
        <f t="shared" si="162"/>
        <v>372.00877362278089</v>
      </c>
      <c r="G429" s="14">
        <f t="shared" si="175"/>
        <v>92.043461394923867</v>
      </c>
      <c r="H429" s="3">
        <f t="shared" si="163"/>
        <v>365.19346139492382</v>
      </c>
      <c r="I429" s="3">
        <f t="shared" si="176"/>
        <v>1.6000204300881811</v>
      </c>
      <c r="J429" s="3">
        <f t="shared" si="164"/>
        <v>11.6</v>
      </c>
      <c r="K429" s="3">
        <f t="shared" si="177"/>
        <v>84.098926157201674</v>
      </c>
      <c r="L429" s="3">
        <f t="shared" si="157"/>
        <v>-25.833078887986044</v>
      </c>
      <c r="M429" s="3">
        <f t="shared" si="158"/>
        <v>-22.835495905231692</v>
      </c>
      <c r="N429" s="20">
        <f t="shared" si="178"/>
        <v>2029736.1889353662</v>
      </c>
      <c r="O429" s="21">
        <f t="shared" si="185"/>
        <v>1420815.3322547562</v>
      </c>
      <c r="P429" s="22">
        <f t="shared" si="186"/>
        <v>10.849788529142501</v>
      </c>
      <c r="Q429" s="22">
        <f t="shared" si="179"/>
        <v>12.43785335883272</v>
      </c>
      <c r="R429" s="22">
        <f t="shared" si="180"/>
        <v>12.43785335883272</v>
      </c>
      <c r="S429" s="23">
        <f t="shared" si="187"/>
        <v>5.8118696604000162</v>
      </c>
      <c r="T429" s="24">
        <f t="shared" si="181"/>
        <v>-22.182538631530324</v>
      </c>
      <c r="U429" s="21">
        <f t="shared" si="182"/>
        <v>1854317.7131935754</v>
      </c>
      <c r="V429" s="21">
        <f t="shared" si="188"/>
        <v>1298022.3992355026</v>
      </c>
      <c r="W429" s="22">
        <f t="shared" si="189"/>
        <v>8.0971098624356017</v>
      </c>
      <c r="X429" s="23">
        <f t="shared" si="190"/>
        <v>3.7835586084471808</v>
      </c>
      <c r="Y429" s="24">
        <f t="shared" si="183"/>
        <v>-13.192903873485863</v>
      </c>
      <c r="Z429" s="14">
        <f t="shared" si="184"/>
        <v>5.4908858967744223E-2</v>
      </c>
      <c r="AJ429">
        <f t="shared" si="160"/>
        <v>0</v>
      </c>
      <c r="AL429">
        <f t="shared" si="159"/>
        <v>84.098926157201674</v>
      </c>
    </row>
    <row r="430" spans="1:38" x14ac:dyDescent="0.25">
      <c r="A430" s="3">
        <f t="shared" si="171"/>
        <v>1788</v>
      </c>
      <c r="B430" s="3">
        <f t="shared" si="173"/>
        <v>29.8</v>
      </c>
      <c r="C430" s="8">
        <f t="shared" si="172"/>
        <v>20</v>
      </c>
      <c r="D430" s="10">
        <f t="shared" si="161"/>
        <v>293.14999999999998</v>
      </c>
      <c r="E430" s="3">
        <f t="shared" si="174"/>
        <v>98.859497746573808</v>
      </c>
      <c r="F430" s="3">
        <f t="shared" si="162"/>
        <v>372.0094977465738</v>
      </c>
      <c r="G430" s="14">
        <f t="shared" si="175"/>
        <v>92.044126136218878</v>
      </c>
      <c r="H430" s="3">
        <f t="shared" si="163"/>
        <v>365.19412613621887</v>
      </c>
      <c r="I430" s="3">
        <f t="shared" si="176"/>
        <v>1.6000239196407391</v>
      </c>
      <c r="J430" s="3">
        <f t="shared" si="164"/>
        <v>11.6</v>
      </c>
      <c r="K430" s="3">
        <f t="shared" si="177"/>
        <v>84.098742742679363</v>
      </c>
      <c r="L430" s="3">
        <f t="shared" si="157"/>
        <v>-25.833406267901534</v>
      </c>
      <c r="M430" s="3">
        <f t="shared" si="158"/>
        <v>-22.835780221180851</v>
      </c>
      <c r="N430" s="20">
        <f t="shared" si="178"/>
        <v>2029754.8270678171</v>
      </c>
      <c r="O430" s="21">
        <f t="shared" si="185"/>
        <v>1420828.378947472</v>
      </c>
      <c r="P430" s="22">
        <f t="shared" si="186"/>
        <v>10.849808454791361</v>
      </c>
      <c r="Q430" s="22">
        <f t="shared" si="179"/>
        <v>12.437891429075552</v>
      </c>
      <c r="R430" s="22">
        <f t="shared" si="180"/>
        <v>12.437891429075552</v>
      </c>
      <c r="S430" s="23">
        <f t="shared" si="187"/>
        <v>5.8118874495862132</v>
      </c>
      <c r="T430" s="24">
        <f t="shared" si="181"/>
        <v>-22.182810221324853</v>
      </c>
      <c r="U430" s="21">
        <f t="shared" si="182"/>
        <v>1854334.8228872819</v>
      </c>
      <c r="V430" s="21">
        <f t="shared" si="188"/>
        <v>1298034.3760210972</v>
      </c>
      <c r="W430" s="22">
        <f t="shared" si="189"/>
        <v>8.097124804703304</v>
      </c>
      <c r="X430" s="23">
        <f t="shared" si="190"/>
        <v>3.7835655905613623</v>
      </c>
      <c r="Y430" s="24">
        <f t="shared" si="183"/>
        <v>-13.193049949911316</v>
      </c>
      <c r="Z430" s="14">
        <f t="shared" si="184"/>
        <v>5.3696082360801256E-2</v>
      </c>
      <c r="AJ430">
        <f t="shared" si="160"/>
        <v>0</v>
      </c>
      <c r="AL430">
        <f t="shared" si="159"/>
        <v>84.098742742679363</v>
      </c>
    </row>
    <row r="431" spans="1:38" x14ac:dyDescent="0.25">
      <c r="A431" s="3">
        <f t="shared" si="171"/>
        <v>1793</v>
      </c>
      <c r="B431" s="3">
        <f t="shared" si="173"/>
        <v>29.883333333333333</v>
      </c>
      <c r="C431" s="8">
        <f t="shared" si="172"/>
        <v>20</v>
      </c>
      <c r="D431" s="10">
        <f t="shared" si="161"/>
        <v>293.14999999999998</v>
      </c>
      <c r="E431" s="3">
        <f t="shared" si="174"/>
        <v>98.860205876583308</v>
      </c>
      <c r="F431" s="3">
        <f t="shared" si="162"/>
        <v>372.01020587658331</v>
      </c>
      <c r="G431" s="14">
        <f t="shared" si="175"/>
        <v>92.044776195239677</v>
      </c>
      <c r="H431" s="3">
        <f t="shared" si="163"/>
        <v>365.19477619523968</v>
      </c>
      <c r="I431" s="3">
        <f t="shared" si="176"/>
        <v>1.6000273321192551</v>
      </c>
      <c r="J431" s="3">
        <f t="shared" si="164"/>
        <v>11.6</v>
      </c>
      <c r="K431" s="3">
        <f t="shared" si="177"/>
        <v>84.098563380022824</v>
      </c>
      <c r="L431" s="3">
        <f t="shared" si="157"/>
        <v>-25.833726418798058</v>
      </c>
      <c r="M431" s="3">
        <f t="shared" si="158"/>
        <v>-22.836058258888151</v>
      </c>
      <c r="N431" s="20">
        <f t="shared" si="178"/>
        <v>2029773.0535382619</v>
      </c>
      <c r="O431" s="21">
        <f t="shared" si="185"/>
        <v>1420841.1374767832</v>
      </c>
      <c r="P431" s="22">
        <f t="shared" si="186"/>
        <v>10.849827940199178</v>
      </c>
      <c r="Q431" s="22">
        <f t="shared" si="179"/>
        <v>12.437928658232323</v>
      </c>
      <c r="R431" s="22">
        <f t="shared" si="180"/>
        <v>12.437928658232323</v>
      </c>
      <c r="S431" s="23">
        <f t="shared" si="187"/>
        <v>5.8119048457558309</v>
      </c>
      <c r="T431" s="24">
        <f t="shared" si="181"/>
        <v>-22.183075813296583</v>
      </c>
      <c r="U431" s="21">
        <f t="shared" si="182"/>
        <v>1854351.5546757544</v>
      </c>
      <c r="V431" s="21">
        <f t="shared" si="188"/>
        <v>1298046.0882730279</v>
      </c>
      <c r="W431" s="22">
        <f t="shared" si="189"/>
        <v>8.0971394168314692</v>
      </c>
      <c r="X431" s="23">
        <f t="shared" si="190"/>
        <v>3.783572418410341</v>
      </c>
      <c r="Y431" s="24">
        <f t="shared" si="183"/>
        <v>-13.193192800178169</v>
      </c>
      <c r="Z431" s="14">
        <f t="shared" si="184"/>
        <v>5.251008886186348E-2</v>
      </c>
      <c r="AJ431">
        <f t="shared" si="160"/>
        <v>0</v>
      </c>
      <c r="AL431">
        <f t="shared" si="159"/>
        <v>84.098563380022824</v>
      </c>
    </row>
    <row r="432" spans="1:38" x14ac:dyDescent="0.25">
      <c r="A432" s="3">
        <f t="shared" si="171"/>
        <v>1798</v>
      </c>
      <c r="B432" s="3">
        <f t="shared" si="173"/>
        <v>29.966666666666665</v>
      </c>
      <c r="C432" s="8">
        <f t="shared" si="172"/>
        <v>20</v>
      </c>
      <c r="D432" s="10">
        <f t="shared" si="161"/>
        <v>293.14999999999998</v>
      </c>
      <c r="E432" s="3">
        <f t="shared" si="174"/>
        <v>98.860898366018105</v>
      </c>
      <c r="F432" s="3">
        <f t="shared" si="162"/>
        <v>372.01089836601807</v>
      </c>
      <c r="G432" s="14">
        <f t="shared" si="175"/>
        <v>92.04541189623481</v>
      </c>
      <c r="H432" s="3">
        <f t="shared" si="163"/>
        <v>365.19541189623476</v>
      </c>
      <c r="I432" s="3">
        <f t="shared" si="176"/>
        <v>1.6000306692258413</v>
      </c>
      <c r="J432" s="3">
        <f t="shared" si="164"/>
        <v>11.6</v>
      </c>
      <c r="K432" s="3">
        <f t="shared" si="177"/>
        <v>84.09838797971635</v>
      </c>
      <c r="L432" s="3">
        <f t="shared" si="157"/>
        <v>-25.834039500241371</v>
      </c>
      <c r="M432" s="3">
        <f t="shared" si="158"/>
        <v>-22.836330156938924</v>
      </c>
      <c r="N432" s="20">
        <f t="shared" si="178"/>
        <v>2029790.8774378954</v>
      </c>
      <c r="O432" s="21">
        <f t="shared" si="185"/>
        <v>1420853.6142065267</v>
      </c>
      <c r="P432" s="22">
        <f t="shared" si="186"/>
        <v>10.849846995094467</v>
      </c>
      <c r="Q432" s="22">
        <f t="shared" si="179"/>
        <v>12.437965064887527</v>
      </c>
      <c r="R432" s="22">
        <f t="shared" si="180"/>
        <v>12.437965064887527</v>
      </c>
      <c r="S432" s="23">
        <f t="shared" si="187"/>
        <v>5.8119218575928997</v>
      </c>
      <c r="T432" s="24">
        <f t="shared" si="181"/>
        <v>-22.183335539867045</v>
      </c>
      <c r="U432" s="21">
        <f t="shared" si="182"/>
        <v>1854367.9169047859</v>
      </c>
      <c r="V432" s="21">
        <f t="shared" si="188"/>
        <v>1298057.54183335</v>
      </c>
      <c r="W432" s="22">
        <f t="shared" si="189"/>
        <v>8.0971537061156855</v>
      </c>
      <c r="X432" s="23">
        <f t="shared" si="190"/>
        <v>3.7835790954031476</v>
      </c>
      <c r="Y432" s="24">
        <f t="shared" si="183"/>
        <v>-13.193332495522679</v>
      </c>
      <c r="Z432" s="14">
        <f t="shared" si="184"/>
        <v>5.1350287146323836E-2</v>
      </c>
      <c r="AJ432">
        <f t="shared" si="160"/>
        <v>0</v>
      </c>
      <c r="AL432">
        <f t="shared" si="159"/>
        <v>84.09838797971635</v>
      </c>
    </row>
    <row r="433" spans="1:26" x14ac:dyDescent="0.25">
      <c r="A433" s="3"/>
      <c r="B433" s="3"/>
      <c r="C433" s="3"/>
      <c r="D433" s="10"/>
      <c r="E433" s="3"/>
      <c r="G433" s="14"/>
      <c r="I433" s="3"/>
      <c r="J433" s="3"/>
      <c r="K433" s="3"/>
      <c r="L433" s="3"/>
      <c r="N433" s="20"/>
      <c r="O433" s="21"/>
      <c r="P433" s="22"/>
      <c r="Q433" s="22"/>
      <c r="R433" s="22"/>
      <c r="S433" s="23"/>
      <c r="T433" s="24"/>
      <c r="U433" s="21"/>
      <c r="V433" s="21"/>
      <c r="W433" s="22"/>
      <c r="X433" s="23"/>
      <c r="Y433" s="24"/>
      <c r="Z433" s="14"/>
    </row>
    <row r="434" spans="1:26" x14ac:dyDescent="0.25">
      <c r="A434" s="3"/>
      <c r="B434" s="3"/>
      <c r="C434" s="3"/>
      <c r="D434" s="10"/>
      <c r="E434" s="3"/>
      <c r="G434" s="14"/>
      <c r="I434" s="3"/>
      <c r="J434" s="3"/>
      <c r="K434" s="3"/>
      <c r="L434" s="3"/>
      <c r="N434" s="20"/>
      <c r="O434" s="21"/>
      <c r="P434" s="22"/>
      <c r="Q434" s="22"/>
      <c r="R434" s="22"/>
      <c r="S434" s="23"/>
      <c r="T434" s="24"/>
      <c r="U434" s="21"/>
      <c r="V434" s="21"/>
      <c r="W434" s="22"/>
      <c r="X434" s="23"/>
      <c r="Y434" s="24"/>
      <c r="Z434" s="14"/>
    </row>
    <row r="435" spans="1:26" x14ac:dyDescent="0.25">
      <c r="A435" s="3"/>
      <c r="B435" s="3"/>
      <c r="C435" s="3"/>
      <c r="D435" s="10"/>
      <c r="E435" s="3"/>
      <c r="G435" s="14"/>
      <c r="I435" s="3"/>
      <c r="J435" s="3"/>
      <c r="K435" s="3"/>
      <c r="L435" s="3"/>
      <c r="N435" s="20"/>
      <c r="O435" s="21"/>
      <c r="P435" s="22"/>
      <c r="Q435" s="22"/>
      <c r="R435" s="22"/>
      <c r="S435" s="23"/>
      <c r="T435" s="24"/>
      <c r="U435" s="21"/>
      <c r="V435" s="21"/>
      <c r="W435" s="22"/>
      <c r="X435" s="23"/>
      <c r="Y435" s="24"/>
      <c r="Z435" s="14"/>
    </row>
    <row r="436" spans="1:26" x14ac:dyDescent="0.25">
      <c r="A436" s="3"/>
      <c r="B436" s="3"/>
      <c r="C436" s="3"/>
      <c r="D436" s="10"/>
      <c r="E436" s="3"/>
      <c r="G436" s="14"/>
      <c r="I436" s="3"/>
      <c r="J436" s="3"/>
      <c r="K436" s="3"/>
      <c r="L436" s="3"/>
      <c r="N436" s="20"/>
      <c r="O436" s="21"/>
      <c r="P436" s="22"/>
      <c r="Q436" s="22"/>
      <c r="R436" s="22"/>
      <c r="S436" s="23"/>
      <c r="T436" s="24"/>
      <c r="U436" s="21"/>
      <c r="V436" s="21"/>
      <c r="W436" s="22"/>
      <c r="X436" s="23"/>
      <c r="Y436" s="24"/>
      <c r="Z436" s="14"/>
    </row>
    <row r="437" spans="1:26" x14ac:dyDescent="0.25">
      <c r="A437" s="3"/>
      <c r="B437" s="3"/>
      <c r="C437" s="3"/>
      <c r="D437" s="10"/>
      <c r="E437" s="3"/>
      <c r="G437" s="14"/>
      <c r="I437" s="3"/>
      <c r="J437" s="3"/>
      <c r="K437" s="3"/>
      <c r="L437" s="3"/>
      <c r="N437" s="20"/>
      <c r="O437" s="21"/>
      <c r="P437" s="22"/>
      <c r="Q437" s="22"/>
      <c r="R437" s="22"/>
      <c r="S437" s="23"/>
      <c r="T437" s="24"/>
      <c r="U437" s="21"/>
      <c r="V437" s="21"/>
      <c r="W437" s="22"/>
      <c r="X437" s="23"/>
      <c r="Y437" s="24"/>
      <c r="Z437" s="14"/>
    </row>
    <row r="438" spans="1:26" x14ac:dyDescent="0.25">
      <c r="A438" s="3"/>
      <c r="B438" s="3"/>
      <c r="C438" s="3"/>
      <c r="D438" s="10"/>
      <c r="E438" s="3"/>
      <c r="G438" s="14"/>
      <c r="I438" s="3"/>
      <c r="J438" s="3"/>
      <c r="K438" s="3"/>
      <c r="L438" s="3"/>
      <c r="N438" s="20"/>
      <c r="O438" s="21"/>
      <c r="P438" s="22"/>
      <c r="Q438" s="22"/>
      <c r="R438" s="22"/>
      <c r="S438" s="23"/>
      <c r="T438" s="24"/>
      <c r="U438" s="21"/>
      <c r="V438" s="21"/>
      <c r="W438" s="22"/>
      <c r="X438" s="23"/>
      <c r="Y438" s="24"/>
      <c r="Z438" s="14"/>
    </row>
    <row r="439" spans="1:26" x14ac:dyDescent="0.25">
      <c r="A439" s="3"/>
      <c r="B439" s="3"/>
      <c r="C439" s="3"/>
      <c r="D439" s="10"/>
      <c r="E439" s="3"/>
      <c r="G439" s="14"/>
      <c r="I439" s="3"/>
      <c r="J439" s="3"/>
      <c r="K439" s="3"/>
      <c r="L439" s="3"/>
      <c r="N439" s="20"/>
      <c r="O439" s="21"/>
      <c r="P439" s="22"/>
      <c r="Q439" s="22"/>
      <c r="R439" s="22"/>
      <c r="S439" s="23"/>
      <c r="T439" s="24"/>
      <c r="U439" s="21"/>
      <c r="V439" s="21"/>
      <c r="W439" s="22"/>
      <c r="X439" s="23"/>
      <c r="Y439" s="24"/>
      <c r="Z439" s="14"/>
    </row>
    <row r="440" spans="1:26" x14ac:dyDescent="0.25">
      <c r="A440" s="3"/>
      <c r="B440" s="3"/>
      <c r="C440" s="3"/>
      <c r="D440" s="10"/>
      <c r="E440" s="3"/>
      <c r="G440" s="14"/>
      <c r="I440" s="3"/>
      <c r="J440" s="3"/>
      <c r="K440" s="3"/>
      <c r="L440" s="3"/>
      <c r="N440" s="20"/>
      <c r="O440" s="21"/>
      <c r="P440" s="22"/>
      <c r="Q440" s="22"/>
      <c r="R440" s="22"/>
      <c r="S440" s="23"/>
      <c r="T440" s="24"/>
      <c r="U440" s="21"/>
      <c r="V440" s="21"/>
      <c r="W440" s="22"/>
      <c r="X440" s="23"/>
      <c r="Y440" s="24"/>
      <c r="Z440" s="14"/>
    </row>
    <row r="441" spans="1:26" x14ac:dyDescent="0.25">
      <c r="A441" s="3"/>
      <c r="B441" s="3"/>
      <c r="C441" s="3"/>
      <c r="D441" s="10"/>
      <c r="E441" s="3"/>
      <c r="G441" s="14"/>
      <c r="I441" s="3"/>
      <c r="J441" s="3"/>
      <c r="K441" s="3"/>
      <c r="L441" s="3"/>
      <c r="N441" s="20"/>
      <c r="O441" s="21"/>
      <c r="P441" s="22"/>
      <c r="Q441" s="22"/>
      <c r="R441" s="22"/>
      <c r="S441" s="23"/>
      <c r="T441" s="24"/>
      <c r="U441" s="21"/>
      <c r="V441" s="21"/>
      <c r="W441" s="22"/>
      <c r="X441" s="23"/>
      <c r="Y441" s="24"/>
      <c r="Z441" s="14"/>
    </row>
    <row r="442" spans="1:26" x14ac:dyDescent="0.25">
      <c r="A442" s="3"/>
      <c r="B442" s="3"/>
      <c r="C442" s="3"/>
      <c r="D442" s="10"/>
      <c r="E442" s="3"/>
      <c r="G442" s="14"/>
      <c r="I442" s="3"/>
      <c r="J442" s="3"/>
      <c r="K442" s="3"/>
      <c r="L442" s="3"/>
      <c r="N442" s="20"/>
      <c r="O442" s="21"/>
      <c r="P442" s="22"/>
      <c r="Q442" s="22"/>
      <c r="R442" s="22"/>
      <c r="S442" s="23"/>
      <c r="T442" s="24"/>
      <c r="U442" s="21"/>
      <c r="V442" s="21"/>
      <c r="W442" s="22"/>
      <c r="X442" s="23"/>
      <c r="Y442" s="24"/>
      <c r="Z442" s="14"/>
    </row>
    <row r="443" spans="1:26" x14ac:dyDescent="0.25">
      <c r="A443" s="3"/>
      <c r="B443" s="3"/>
      <c r="C443" s="3"/>
      <c r="D443" s="10"/>
      <c r="E443" s="3"/>
      <c r="G443" s="14"/>
      <c r="I443" s="3"/>
      <c r="J443" s="3"/>
      <c r="K443" s="3"/>
      <c r="L443" s="3"/>
      <c r="N443" s="20"/>
      <c r="O443" s="21"/>
      <c r="P443" s="22"/>
      <c r="Q443" s="22"/>
      <c r="R443" s="22"/>
      <c r="S443" s="23"/>
      <c r="T443" s="24"/>
      <c r="U443" s="21"/>
      <c r="V443" s="21"/>
      <c r="W443" s="22"/>
      <c r="X443" s="23"/>
      <c r="Y443" s="24"/>
      <c r="Z443" s="14"/>
    </row>
    <row r="444" spans="1:26" x14ac:dyDescent="0.25">
      <c r="A444" s="3"/>
      <c r="B444" s="3"/>
      <c r="C444" s="3"/>
      <c r="D444" s="10"/>
      <c r="E444" s="3"/>
      <c r="G444" s="14"/>
      <c r="I444" s="3"/>
      <c r="J444" s="3"/>
      <c r="K444" s="3"/>
      <c r="L444" s="3"/>
      <c r="N444" s="20"/>
      <c r="O444" s="21"/>
      <c r="P444" s="22"/>
      <c r="Q444" s="22"/>
      <c r="R444" s="22"/>
      <c r="S444" s="23"/>
      <c r="T444" s="24"/>
      <c r="U444" s="21"/>
      <c r="V444" s="21"/>
      <c r="W444" s="22"/>
      <c r="X444" s="23"/>
      <c r="Y444" s="24"/>
      <c r="Z444" s="14"/>
    </row>
    <row r="445" spans="1:26" x14ac:dyDescent="0.25">
      <c r="A445" s="3"/>
      <c r="B445" s="3"/>
      <c r="C445" s="3"/>
      <c r="D445" s="10"/>
      <c r="E445" s="3"/>
      <c r="G445" s="14"/>
      <c r="I445" s="3"/>
      <c r="J445" s="3"/>
      <c r="K445" s="3"/>
      <c r="L445" s="3"/>
      <c r="N445" s="20"/>
      <c r="O445" s="21"/>
      <c r="P445" s="22"/>
      <c r="Q445" s="22"/>
      <c r="R445" s="22"/>
      <c r="S445" s="23"/>
      <c r="T445" s="24"/>
      <c r="U445" s="21"/>
      <c r="V445" s="21"/>
      <c r="W445" s="22"/>
      <c r="X445" s="23"/>
      <c r="Y445" s="24"/>
      <c r="Z445" s="14"/>
    </row>
    <row r="446" spans="1:26" x14ac:dyDescent="0.25">
      <c r="A446" s="3"/>
      <c r="B446" s="3"/>
      <c r="C446" s="3"/>
      <c r="D446" s="10"/>
      <c r="E446" s="3"/>
      <c r="G446" s="14"/>
      <c r="I446" s="3"/>
      <c r="J446" s="3"/>
      <c r="K446" s="3"/>
      <c r="L446" s="3"/>
      <c r="N446" s="20"/>
      <c r="O446" s="21"/>
      <c r="P446" s="22"/>
      <c r="Q446" s="22"/>
      <c r="R446" s="22"/>
      <c r="S446" s="23"/>
      <c r="T446" s="24"/>
      <c r="U446" s="21"/>
      <c r="V446" s="21"/>
      <c r="W446" s="22"/>
      <c r="X446" s="23"/>
      <c r="Y446" s="24"/>
      <c r="Z446" s="14"/>
    </row>
    <row r="447" spans="1:26" x14ac:dyDescent="0.25">
      <c r="A447" s="3"/>
      <c r="B447" s="3"/>
      <c r="C447" s="3"/>
      <c r="D447" s="10"/>
      <c r="E447" s="3"/>
      <c r="G447" s="14"/>
      <c r="I447" s="3"/>
      <c r="J447" s="3"/>
      <c r="K447" s="3"/>
      <c r="L447" s="3"/>
      <c r="N447" s="20"/>
      <c r="O447" s="21"/>
      <c r="P447" s="22"/>
      <c r="Q447" s="22"/>
      <c r="R447" s="22"/>
      <c r="S447" s="23"/>
      <c r="T447" s="24"/>
      <c r="U447" s="21"/>
      <c r="V447" s="21"/>
      <c r="W447" s="22"/>
      <c r="X447" s="23"/>
      <c r="Y447" s="24"/>
      <c r="Z447" s="14"/>
    </row>
    <row r="448" spans="1:26" x14ac:dyDescent="0.25">
      <c r="A448" s="3"/>
      <c r="B448" s="3"/>
      <c r="C448" s="3"/>
      <c r="D448" s="10"/>
      <c r="E448" s="3"/>
      <c r="G448" s="14"/>
      <c r="I448" s="3"/>
      <c r="J448" s="3"/>
      <c r="K448" s="3"/>
      <c r="L448" s="3"/>
      <c r="N448" s="20"/>
      <c r="O448" s="21"/>
      <c r="P448" s="22"/>
      <c r="Q448" s="22"/>
      <c r="R448" s="22"/>
      <c r="S448" s="23"/>
      <c r="T448" s="24"/>
      <c r="U448" s="21"/>
      <c r="V448" s="21"/>
      <c r="W448" s="22"/>
      <c r="X448" s="23"/>
      <c r="Y448" s="24"/>
      <c r="Z448" s="14"/>
    </row>
    <row r="449" spans="1:26" x14ac:dyDescent="0.25">
      <c r="A449" s="3"/>
      <c r="B449" s="3"/>
      <c r="C449" s="3"/>
      <c r="D449" s="10"/>
      <c r="E449" s="3"/>
      <c r="G449" s="14"/>
      <c r="I449" s="3"/>
      <c r="J449" s="3"/>
      <c r="K449" s="3"/>
      <c r="L449" s="3"/>
      <c r="N449" s="20"/>
      <c r="O449" s="21"/>
      <c r="P449" s="22"/>
      <c r="Q449" s="22"/>
      <c r="R449" s="22"/>
      <c r="S449" s="23"/>
      <c r="T449" s="24"/>
      <c r="U449" s="21"/>
      <c r="V449" s="21"/>
      <c r="W449" s="22"/>
      <c r="X449" s="23"/>
      <c r="Y449" s="24"/>
      <c r="Z449" s="14"/>
    </row>
    <row r="450" spans="1:26" x14ac:dyDescent="0.25">
      <c r="A450" s="3"/>
      <c r="B450" s="3"/>
      <c r="C450" s="3"/>
      <c r="D450" s="10"/>
      <c r="E450" s="3"/>
      <c r="G450" s="14"/>
      <c r="I450" s="3"/>
      <c r="J450" s="3"/>
      <c r="K450" s="3"/>
      <c r="L450" s="3"/>
      <c r="N450" s="20"/>
      <c r="O450" s="21"/>
      <c r="P450" s="22"/>
      <c r="Q450" s="22"/>
      <c r="R450" s="22"/>
      <c r="S450" s="23"/>
      <c r="T450" s="24"/>
      <c r="U450" s="21"/>
      <c r="V450" s="21"/>
      <c r="W450" s="22"/>
      <c r="X450" s="23"/>
      <c r="Y450" s="24"/>
      <c r="Z450" s="14"/>
    </row>
    <row r="451" spans="1:26" x14ac:dyDescent="0.25">
      <c r="A451" s="3"/>
      <c r="B451" s="3"/>
      <c r="C451" s="3"/>
      <c r="D451" s="10"/>
      <c r="E451" s="3"/>
      <c r="G451" s="14"/>
      <c r="I451" s="3"/>
      <c r="J451" s="3"/>
      <c r="K451" s="3"/>
      <c r="L451" s="3"/>
      <c r="N451" s="20"/>
      <c r="O451" s="21"/>
      <c r="P451" s="22"/>
      <c r="Q451" s="22"/>
      <c r="R451" s="22"/>
      <c r="S451" s="23"/>
      <c r="T451" s="24"/>
      <c r="U451" s="21"/>
      <c r="V451" s="21"/>
      <c r="W451" s="22"/>
      <c r="X451" s="23"/>
      <c r="Y451" s="24"/>
      <c r="Z451" s="14"/>
    </row>
    <row r="452" spans="1:26" x14ac:dyDescent="0.25">
      <c r="A452" s="3"/>
      <c r="B452" s="3"/>
      <c r="C452" s="3"/>
      <c r="D452" s="10"/>
      <c r="E452" s="3"/>
      <c r="G452" s="14"/>
      <c r="I452" s="3"/>
      <c r="J452" s="3"/>
      <c r="K452" s="3"/>
      <c r="L452" s="3"/>
      <c r="N452" s="20"/>
      <c r="O452" s="21"/>
      <c r="P452" s="22"/>
      <c r="Q452" s="22"/>
      <c r="R452" s="22"/>
      <c r="S452" s="23"/>
      <c r="T452" s="24"/>
      <c r="U452" s="21"/>
      <c r="V452" s="21"/>
      <c r="W452" s="22"/>
      <c r="X452" s="23"/>
      <c r="Y452" s="24"/>
      <c r="Z452" s="14"/>
    </row>
    <row r="453" spans="1:26" x14ac:dyDescent="0.25">
      <c r="A453" s="3"/>
      <c r="B453" s="3"/>
      <c r="C453" s="3"/>
      <c r="D453" s="10"/>
      <c r="E453" s="3"/>
      <c r="G453" s="14"/>
      <c r="I453" s="3"/>
      <c r="J453" s="3"/>
      <c r="K453" s="3"/>
      <c r="L453" s="3"/>
      <c r="N453" s="20"/>
      <c r="O453" s="21"/>
      <c r="P453" s="22"/>
      <c r="Q453" s="22"/>
      <c r="R453" s="22"/>
      <c r="S453" s="23"/>
      <c r="T453" s="24"/>
      <c r="U453" s="21"/>
      <c r="V453" s="21"/>
      <c r="W453" s="22"/>
      <c r="X453" s="23"/>
      <c r="Y453" s="24"/>
      <c r="Z453" s="14"/>
    </row>
    <row r="454" spans="1:26" x14ac:dyDescent="0.25">
      <c r="A454" s="3"/>
      <c r="B454" s="3"/>
      <c r="C454" s="3"/>
      <c r="D454" s="10"/>
      <c r="E454" s="3"/>
      <c r="G454" s="14"/>
      <c r="I454" s="3"/>
      <c r="J454" s="3"/>
      <c r="K454" s="3"/>
      <c r="L454" s="3"/>
      <c r="N454" s="20"/>
      <c r="O454" s="21"/>
      <c r="P454" s="22"/>
      <c r="Q454" s="22"/>
      <c r="R454" s="22"/>
      <c r="S454" s="23"/>
      <c r="T454" s="24"/>
      <c r="U454" s="21"/>
      <c r="V454" s="21"/>
      <c r="W454" s="22"/>
      <c r="X454" s="23"/>
      <c r="Y454" s="24"/>
      <c r="Z454" s="14"/>
    </row>
    <row r="455" spans="1:26" x14ac:dyDescent="0.25">
      <c r="A455" s="3"/>
      <c r="B455" s="3"/>
      <c r="C455" s="3"/>
      <c r="D455" s="10"/>
      <c r="E455" s="3"/>
      <c r="G455" s="14"/>
      <c r="I455" s="3"/>
      <c r="J455" s="3"/>
      <c r="K455" s="3"/>
      <c r="L455" s="3"/>
      <c r="N455" s="20"/>
      <c r="O455" s="21"/>
      <c r="P455" s="22"/>
      <c r="Q455" s="22"/>
      <c r="R455" s="22"/>
      <c r="S455" s="23"/>
      <c r="T455" s="24"/>
      <c r="U455" s="21"/>
      <c r="V455" s="21"/>
      <c r="W455" s="22"/>
      <c r="X455" s="23"/>
      <c r="Y455" s="24"/>
      <c r="Z455" s="14"/>
    </row>
    <row r="456" spans="1:26" x14ac:dyDescent="0.25">
      <c r="A456" s="3"/>
      <c r="B456" s="3"/>
      <c r="C456" s="3"/>
      <c r="D456" s="10"/>
      <c r="E456" s="3"/>
      <c r="G456" s="14"/>
      <c r="I456" s="3"/>
      <c r="J456" s="3"/>
      <c r="K456" s="3"/>
      <c r="L456" s="3"/>
      <c r="N456" s="20"/>
      <c r="O456" s="21"/>
      <c r="P456" s="22"/>
      <c r="Q456" s="22"/>
      <c r="R456" s="22"/>
      <c r="S456" s="23"/>
      <c r="T456" s="24"/>
      <c r="U456" s="21"/>
      <c r="V456" s="21"/>
      <c r="W456" s="22"/>
      <c r="X456" s="23"/>
      <c r="Y456" s="24"/>
      <c r="Z456" s="14"/>
    </row>
    <row r="457" spans="1:26" x14ac:dyDescent="0.25">
      <c r="A457" s="3"/>
      <c r="B457" s="3"/>
      <c r="C457" s="3"/>
      <c r="D457" s="10"/>
      <c r="E457" s="3"/>
      <c r="G457" s="14"/>
      <c r="I457" s="3"/>
      <c r="J457" s="3"/>
      <c r="K457" s="3"/>
      <c r="L457" s="3"/>
      <c r="N457" s="20"/>
      <c r="O457" s="21"/>
      <c r="P457" s="22"/>
      <c r="Q457" s="22"/>
      <c r="R457" s="22"/>
      <c r="S457" s="23"/>
      <c r="T457" s="24"/>
      <c r="U457" s="21"/>
      <c r="V457" s="21"/>
      <c r="W457" s="22"/>
      <c r="X457" s="23"/>
      <c r="Y457" s="24"/>
      <c r="Z457" s="14"/>
    </row>
    <row r="458" spans="1:26" x14ac:dyDescent="0.25">
      <c r="A458" s="3"/>
      <c r="B458" s="3"/>
      <c r="C458" s="3"/>
      <c r="D458" s="10"/>
      <c r="E458" s="3"/>
      <c r="G458" s="14"/>
      <c r="I458" s="3"/>
      <c r="J458" s="3"/>
      <c r="K458" s="3"/>
      <c r="L458" s="3"/>
      <c r="N458" s="20"/>
      <c r="O458" s="21"/>
      <c r="P458" s="22"/>
      <c r="Q458" s="22"/>
      <c r="R458" s="22"/>
      <c r="S458" s="23"/>
      <c r="T458" s="24"/>
      <c r="U458" s="21"/>
      <c r="V458" s="21"/>
      <c r="W458" s="22"/>
      <c r="X458" s="23"/>
      <c r="Y458" s="24"/>
      <c r="Z458" s="14"/>
    </row>
    <row r="459" spans="1:26" x14ac:dyDescent="0.25">
      <c r="A459" s="3"/>
      <c r="B459" s="3"/>
      <c r="C459" s="3"/>
      <c r="D459" s="10"/>
      <c r="E459" s="3"/>
      <c r="G459" s="14"/>
      <c r="I459" s="3"/>
      <c r="J459" s="3"/>
      <c r="K459" s="3"/>
      <c r="L459" s="3"/>
      <c r="N459" s="20"/>
      <c r="O459" s="21"/>
      <c r="P459" s="22"/>
      <c r="Q459" s="22"/>
      <c r="R459" s="22"/>
      <c r="S459" s="23"/>
      <c r="T459" s="24"/>
      <c r="U459" s="21"/>
      <c r="V459" s="21"/>
      <c r="W459" s="22"/>
      <c r="X459" s="23"/>
      <c r="Y459" s="24"/>
      <c r="Z459" s="14"/>
    </row>
    <row r="460" spans="1:26" x14ac:dyDescent="0.25">
      <c r="A460" s="3"/>
      <c r="B460" s="3"/>
      <c r="C460" s="3"/>
      <c r="D460" s="10"/>
      <c r="E460" s="3"/>
      <c r="G460" s="14"/>
      <c r="I460" s="3"/>
      <c r="J460" s="3"/>
      <c r="K460" s="3"/>
      <c r="L460" s="3"/>
      <c r="N460" s="20"/>
      <c r="O460" s="21"/>
      <c r="P460" s="22"/>
      <c r="Q460" s="22"/>
      <c r="R460" s="22"/>
      <c r="S460" s="23"/>
      <c r="T460" s="24"/>
      <c r="U460" s="21"/>
      <c r="V460" s="21"/>
      <c r="W460" s="22"/>
      <c r="X460" s="23"/>
      <c r="Y460" s="24"/>
      <c r="Z460" s="14"/>
    </row>
    <row r="461" spans="1:26" x14ac:dyDescent="0.25">
      <c r="A461" s="3"/>
      <c r="B461" s="3"/>
      <c r="C461" s="3"/>
      <c r="D461" s="10"/>
      <c r="E461" s="3"/>
      <c r="G461" s="14"/>
      <c r="I461" s="3"/>
      <c r="J461" s="3"/>
      <c r="K461" s="3"/>
      <c r="L461" s="3"/>
      <c r="N461" s="20"/>
      <c r="O461" s="21"/>
      <c r="P461" s="22"/>
      <c r="Q461" s="22"/>
      <c r="R461" s="22"/>
      <c r="S461" s="23"/>
      <c r="T461" s="24"/>
      <c r="U461" s="21"/>
      <c r="V461" s="21"/>
      <c r="W461" s="22"/>
      <c r="X461" s="23"/>
      <c r="Y461" s="24"/>
      <c r="Z461" s="14"/>
    </row>
    <row r="462" spans="1:26" x14ac:dyDescent="0.25">
      <c r="A462" s="3"/>
      <c r="B462" s="3"/>
      <c r="C462" s="3"/>
      <c r="D462" s="10"/>
      <c r="E462" s="3"/>
      <c r="G462" s="14"/>
      <c r="I462" s="3"/>
      <c r="J462" s="3"/>
      <c r="K462" s="3"/>
      <c r="L462" s="3"/>
      <c r="N462" s="20"/>
      <c r="O462" s="21"/>
      <c r="P462" s="22"/>
      <c r="Q462" s="22"/>
      <c r="R462" s="22"/>
      <c r="S462" s="23"/>
      <c r="T462" s="24"/>
      <c r="U462" s="21"/>
      <c r="V462" s="21"/>
      <c r="W462" s="22"/>
      <c r="X462" s="23"/>
      <c r="Y462" s="24"/>
      <c r="Z462" s="14"/>
    </row>
    <row r="463" spans="1:26" x14ac:dyDescent="0.25">
      <c r="A463" s="3"/>
      <c r="B463" s="3"/>
      <c r="C463" s="3"/>
      <c r="D463" s="10"/>
      <c r="E463" s="3"/>
      <c r="G463" s="14"/>
      <c r="I463" s="3"/>
      <c r="J463" s="3"/>
      <c r="K463" s="3"/>
      <c r="L463" s="3"/>
      <c r="N463" s="20"/>
      <c r="O463" s="21"/>
      <c r="P463" s="22"/>
      <c r="Q463" s="22"/>
      <c r="R463" s="22"/>
      <c r="S463" s="23"/>
      <c r="T463" s="24"/>
      <c r="U463" s="21"/>
      <c r="V463" s="21"/>
      <c r="W463" s="22"/>
      <c r="X463" s="23"/>
      <c r="Y463" s="24"/>
      <c r="Z463" s="14"/>
    </row>
    <row r="464" spans="1:26" x14ac:dyDescent="0.25">
      <c r="A464" s="3"/>
      <c r="B464" s="3"/>
      <c r="C464" s="3"/>
      <c r="D464" s="10"/>
      <c r="E464" s="3"/>
      <c r="G464" s="14"/>
      <c r="I464" s="3"/>
      <c r="J464" s="3"/>
      <c r="K464" s="3"/>
      <c r="L464" s="3"/>
      <c r="N464" s="20"/>
      <c r="O464" s="21"/>
      <c r="P464" s="22"/>
      <c r="Q464" s="22"/>
      <c r="R464" s="22"/>
      <c r="S464" s="23"/>
      <c r="T464" s="24"/>
      <c r="U464" s="21"/>
      <c r="V464" s="21"/>
      <c r="W464" s="22"/>
      <c r="X464" s="23"/>
      <c r="Y464" s="24"/>
      <c r="Z464" s="14"/>
    </row>
    <row r="465" spans="1:26" x14ac:dyDescent="0.25">
      <c r="A465" s="3"/>
      <c r="B465" s="3"/>
      <c r="C465" s="3"/>
      <c r="D465" s="10"/>
      <c r="E465" s="3"/>
      <c r="G465" s="14"/>
      <c r="I465" s="3"/>
      <c r="J465" s="3"/>
      <c r="K465" s="3"/>
      <c r="L465" s="3"/>
      <c r="N465" s="20"/>
      <c r="O465" s="21"/>
      <c r="P465" s="22"/>
      <c r="Q465" s="22"/>
      <c r="R465" s="22"/>
      <c r="S465" s="23"/>
      <c r="T465" s="24"/>
      <c r="U465" s="21"/>
      <c r="V465" s="21"/>
      <c r="W465" s="22"/>
      <c r="X465" s="23"/>
      <c r="Y465" s="24"/>
      <c r="Z465" s="14"/>
    </row>
    <row r="466" spans="1:26" x14ac:dyDescent="0.25">
      <c r="A466" s="3"/>
      <c r="B466" s="3"/>
      <c r="C466" s="3"/>
      <c r="D466" s="10"/>
      <c r="E466" s="3"/>
      <c r="G466" s="14"/>
      <c r="I466" s="3"/>
      <c r="J466" s="3"/>
      <c r="K466" s="3"/>
      <c r="L466" s="3"/>
      <c r="N466" s="20"/>
      <c r="O466" s="21"/>
      <c r="P466" s="22"/>
      <c r="Q466" s="22"/>
      <c r="R466" s="22"/>
      <c r="S466" s="23"/>
      <c r="T466" s="24"/>
      <c r="U466" s="21"/>
      <c r="V466" s="21"/>
      <c r="W466" s="22"/>
      <c r="X466" s="23"/>
      <c r="Y466" s="24"/>
      <c r="Z466" s="14"/>
    </row>
    <row r="467" spans="1:26" x14ac:dyDescent="0.25">
      <c r="A467" s="3"/>
      <c r="B467" s="3"/>
      <c r="C467" s="3"/>
      <c r="D467" s="10"/>
      <c r="E467" s="3"/>
      <c r="G467" s="14"/>
      <c r="I467" s="3"/>
      <c r="J467" s="3"/>
      <c r="K467" s="3"/>
      <c r="L467" s="3"/>
      <c r="N467" s="20"/>
      <c r="O467" s="21"/>
      <c r="P467" s="22"/>
      <c r="Q467" s="22"/>
      <c r="R467" s="22"/>
      <c r="S467" s="23"/>
      <c r="T467" s="24"/>
      <c r="U467" s="21"/>
      <c r="V467" s="21"/>
      <c r="W467" s="22"/>
      <c r="X467" s="23"/>
      <c r="Y467" s="24"/>
      <c r="Z467" s="14"/>
    </row>
    <row r="468" spans="1:26" x14ac:dyDescent="0.25">
      <c r="A468" s="3"/>
      <c r="B468" s="3"/>
      <c r="C468" s="3"/>
      <c r="D468" s="10"/>
      <c r="E468" s="3"/>
      <c r="G468" s="14"/>
      <c r="I468" s="3"/>
      <c r="J468" s="3"/>
      <c r="K468" s="3"/>
      <c r="L468" s="3"/>
      <c r="N468" s="20"/>
      <c r="O468" s="21"/>
      <c r="P468" s="22"/>
      <c r="Q468" s="22"/>
      <c r="R468" s="22"/>
      <c r="S468" s="23"/>
      <c r="T468" s="24"/>
      <c r="U468" s="21"/>
      <c r="V468" s="21"/>
      <c r="W468" s="22"/>
      <c r="X468" s="23"/>
      <c r="Y468" s="24"/>
      <c r="Z468" s="14"/>
    </row>
    <row r="469" spans="1:26" x14ac:dyDescent="0.25">
      <c r="A469" s="3"/>
      <c r="B469" s="3"/>
      <c r="C469" s="3"/>
      <c r="D469" s="10"/>
      <c r="E469" s="3"/>
      <c r="G469" s="14"/>
      <c r="I469" s="3"/>
      <c r="J469" s="3"/>
      <c r="K469" s="3"/>
      <c r="L469" s="3"/>
      <c r="N469" s="20"/>
      <c r="O469" s="21"/>
      <c r="P469" s="22"/>
      <c r="Q469" s="22"/>
      <c r="R469" s="22"/>
      <c r="S469" s="23"/>
      <c r="T469" s="24"/>
      <c r="U469" s="21"/>
      <c r="V469" s="21"/>
      <c r="W469" s="22"/>
      <c r="X469" s="23"/>
      <c r="Y469" s="24"/>
      <c r="Z469" s="14"/>
    </row>
    <row r="470" spans="1:26" x14ac:dyDescent="0.25">
      <c r="A470" s="3"/>
      <c r="B470" s="3"/>
      <c r="C470" s="3"/>
      <c r="D470" s="10"/>
      <c r="E470" s="3"/>
      <c r="G470" s="14"/>
      <c r="I470" s="3"/>
      <c r="J470" s="3"/>
      <c r="K470" s="3"/>
      <c r="L470" s="3"/>
      <c r="N470" s="20"/>
      <c r="O470" s="21"/>
      <c r="P470" s="22"/>
      <c r="Q470" s="22"/>
      <c r="R470" s="22"/>
      <c r="S470" s="23"/>
      <c r="T470" s="24"/>
      <c r="U470" s="21"/>
      <c r="V470" s="21"/>
      <c r="W470" s="22"/>
      <c r="X470" s="23"/>
      <c r="Y470" s="24"/>
      <c r="Z470" s="14"/>
    </row>
    <row r="471" spans="1:26" x14ac:dyDescent="0.25">
      <c r="A471" s="3"/>
      <c r="B471" s="3"/>
      <c r="C471" s="3"/>
      <c r="D471" s="10"/>
      <c r="E471" s="3"/>
      <c r="G471" s="14"/>
      <c r="I471" s="3"/>
      <c r="J471" s="3"/>
      <c r="K471" s="3"/>
      <c r="L471" s="3"/>
      <c r="N471" s="20"/>
      <c r="O471" s="21"/>
      <c r="P471" s="22"/>
      <c r="Q471" s="22"/>
      <c r="R471" s="22"/>
      <c r="S471" s="23"/>
      <c r="T471" s="24"/>
      <c r="U471" s="21"/>
      <c r="V471" s="21"/>
      <c r="W471" s="22"/>
      <c r="X471" s="23"/>
      <c r="Y471" s="24"/>
      <c r="Z471" s="14"/>
    </row>
    <row r="472" spans="1:26" x14ac:dyDescent="0.25">
      <c r="A472" s="3"/>
      <c r="B472" s="3"/>
      <c r="C472" s="3"/>
      <c r="D472" s="10"/>
      <c r="E472" s="3"/>
      <c r="G472" s="14"/>
      <c r="I472" s="3"/>
      <c r="J472" s="3"/>
      <c r="K472" s="3"/>
      <c r="L472" s="3"/>
      <c r="N472" s="20"/>
      <c r="O472" s="21"/>
      <c r="P472" s="22"/>
      <c r="Q472" s="22"/>
      <c r="R472" s="22"/>
      <c r="S472" s="23"/>
      <c r="T472" s="24"/>
      <c r="U472" s="21"/>
      <c r="V472" s="21"/>
      <c r="W472" s="22"/>
      <c r="X472" s="23"/>
      <c r="Y472" s="24"/>
      <c r="Z472" s="14"/>
    </row>
    <row r="473" spans="1:26" x14ac:dyDescent="0.25">
      <c r="A473" s="3"/>
      <c r="B473" s="3"/>
      <c r="C473" s="3"/>
      <c r="D473" s="10"/>
      <c r="E473" s="3"/>
      <c r="G473" s="14"/>
      <c r="I473" s="3"/>
      <c r="J473" s="3"/>
      <c r="K473" s="3"/>
      <c r="L473" s="3"/>
      <c r="N473" s="20"/>
      <c r="O473" s="21"/>
      <c r="P473" s="22"/>
      <c r="Q473" s="22"/>
      <c r="R473" s="22"/>
      <c r="S473" s="23"/>
      <c r="T473" s="24"/>
      <c r="U473" s="21"/>
      <c r="V473" s="21"/>
      <c r="W473" s="22"/>
      <c r="X473" s="23"/>
      <c r="Y473" s="24"/>
      <c r="Z473" s="14"/>
    </row>
    <row r="474" spans="1:26" x14ac:dyDescent="0.25">
      <c r="A474" s="3"/>
      <c r="B474" s="3"/>
      <c r="C474" s="3"/>
      <c r="D474" s="10"/>
      <c r="E474" s="3"/>
      <c r="G474" s="14"/>
      <c r="I474" s="3"/>
      <c r="J474" s="3"/>
      <c r="K474" s="3"/>
      <c r="L474" s="3"/>
      <c r="N474" s="20"/>
      <c r="O474" s="21"/>
      <c r="P474" s="22"/>
      <c r="Q474" s="22"/>
      <c r="R474" s="22"/>
      <c r="S474" s="23"/>
      <c r="T474" s="24"/>
      <c r="U474" s="21"/>
      <c r="V474" s="21"/>
      <c r="W474" s="22"/>
      <c r="X474" s="23"/>
      <c r="Y474" s="24"/>
      <c r="Z474" s="14"/>
    </row>
    <row r="475" spans="1:26" x14ac:dyDescent="0.25">
      <c r="A475" s="3"/>
      <c r="B475" s="3"/>
      <c r="C475" s="3"/>
      <c r="D475" s="10"/>
      <c r="E475" s="3"/>
      <c r="G475" s="14"/>
      <c r="I475" s="3"/>
      <c r="J475" s="3"/>
      <c r="K475" s="3"/>
      <c r="L475" s="3"/>
      <c r="N475" s="20"/>
      <c r="O475" s="21"/>
      <c r="P475" s="22"/>
      <c r="Q475" s="22"/>
      <c r="R475" s="22"/>
      <c r="S475" s="23"/>
      <c r="T475" s="24"/>
      <c r="U475" s="21"/>
      <c r="V475" s="21"/>
      <c r="W475" s="22"/>
      <c r="X475" s="23"/>
      <c r="Y475" s="24"/>
      <c r="Z475" s="14"/>
    </row>
    <row r="476" spans="1:26" x14ac:dyDescent="0.25">
      <c r="A476" s="3"/>
      <c r="B476" s="3"/>
      <c r="C476" s="3"/>
      <c r="D476" s="10"/>
      <c r="E476" s="3"/>
      <c r="G476" s="14"/>
      <c r="I476" s="3"/>
      <c r="J476" s="3"/>
      <c r="K476" s="3"/>
      <c r="L476" s="3"/>
      <c r="N476" s="20"/>
      <c r="O476" s="21"/>
      <c r="P476" s="22"/>
      <c r="Q476" s="22"/>
      <c r="R476" s="22"/>
      <c r="S476" s="23"/>
      <c r="T476" s="24"/>
      <c r="U476" s="21"/>
      <c r="V476" s="21"/>
      <c r="W476" s="22"/>
      <c r="X476" s="23"/>
      <c r="Y476" s="24"/>
      <c r="Z476" s="14"/>
    </row>
    <row r="477" spans="1:26" x14ac:dyDescent="0.25">
      <c r="A477" s="3"/>
      <c r="B477" s="3"/>
      <c r="C477" s="3"/>
      <c r="D477" s="10"/>
      <c r="E477" s="3"/>
      <c r="G477" s="14"/>
      <c r="I477" s="3"/>
      <c r="J477" s="3"/>
      <c r="K477" s="3"/>
      <c r="L477" s="3"/>
      <c r="N477" s="20"/>
      <c r="O477" s="21"/>
      <c r="P477" s="22"/>
      <c r="Q477" s="22"/>
      <c r="R477" s="22"/>
      <c r="S477" s="23"/>
      <c r="T477" s="24"/>
      <c r="U477" s="21"/>
      <c r="V477" s="21"/>
      <c r="W477" s="22"/>
      <c r="X477" s="23"/>
      <c r="Y477" s="24"/>
      <c r="Z477" s="14"/>
    </row>
    <row r="478" spans="1:26" x14ac:dyDescent="0.25">
      <c r="A478" s="3"/>
      <c r="B478" s="3"/>
      <c r="C478" s="3"/>
      <c r="D478" s="10"/>
      <c r="E478" s="3"/>
      <c r="G478" s="14"/>
      <c r="I478" s="3"/>
      <c r="J478" s="3"/>
      <c r="K478" s="3"/>
      <c r="L478" s="3"/>
      <c r="N478" s="20"/>
      <c r="O478" s="21"/>
      <c r="P478" s="22"/>
      <c r="Q478" s="22"/>
      <c r="R478" s="22"/>
      <c r="S478" s="23"/>
      <c r="T478" s="24"/>
      <c r="U478" s="21"/>
      <c r="V478" s="21"/>
      <c r="W478" s="22"/>
      <c r="X478" s="23"/>
      <c r="Y478" s="24"/>
      <c r="Z478" s="14"/>
    </row>
    <row r="479" spans="1:26" x14ac:dyDescent="0.25">
      <c r="A479" s="3"/>
      <c r="B479" s="3"/>
      <c r="C479" s="3"/>
      <c r="D479" s="10"/>
      <c r="E479" s="3"/>
      <c r="G479" s="14"/>
      <c r="I479" s="3"/>
      <c r="J479" s="3"/>
      <c r="K479" s="3"/>
      <c r="L479" s="3"/>
      <c r="N479" s="20"/>
      <c r="O479" s="21"/>
      <c r="P479" s="22"/>
      <c r="Q479" s="22"/>
      <c r="R479" s="22"/>
      <c r="S479" s="23"/>
      <c r="T479" s="24"/>
      <c r="U479" s="21"/>
      <c r="V479" s="21"/>
      <c r="W479" s="22"/>
      <c r="X479" s="23"/>
      <c r="Y479" s="24"/>
      <c r="Z479" s="14"/>
    </row>
    <row r="480" spans="1:26" x14ac:dyDescent="0.25">
      <c r="A480" s="3"/>
      <c r="B480" s="3"/>
      <c r="C480" s="3"/>
      <c r="D480" s="10"/>
      <c r="E480" s="3"/>
      <c r="G480" s="14"/>
      <c r="I480" s="3"/>
      <c r="J480" s="3"/>
      <c r="K480" s="3"/>
      <c r="L480" s="3"/>
      <c r="N480" s="20"/>
      <c r="O480" s="21"/>
      <c r="P480" s="22"/>
      <c r="Q480" s="22"/>
      <c r="R480" s="22"/>
      <c r="S480" s="23"/>
      <c r="T480" s="24"/>
      <c r="U480" s="21"/>
      <c r="V480" s="21"/>
      <c r="W480" s="22"/>
      <c r="X480" s="23"/>
      <c r="Y480" s="24"/>
      <c r="Z480" s="14"/>
    </row>
    <row r="481" spans="1:26" x14ac:dyDescent="0.25">
      <c r="A481" s="3"/>
      <c r="B481" s="3"/>
      <c r="C481" s="3"/>
      <c r="D481" s="10"/>
      <c r="E481" s="3"/>
      <c r="G481" s="14"/>
      <c r="I481" s="3"/>
      <c r="J481" s="3"/>
      <c r="K481" s="3"/>
      <c r="L481" s="3"/>
      <c r="N481" s="20"/>
      <c r="O481" s="21"/>
      <c r="P481" s="22"/>
      <c r="Q481" s="22"/>
      <c r="R481" s="22"/>
      <c r="S481" s="23"/>
      <c r="T481" s="24"/>
      <c r="U481" s="21"/>
      <c r="V481" s="21"/>
      <c r="W481" s="22"/>
      <c r="X481" s="23"/>
      <c r="Y481" s="24"/>
      <c r="Z481" s="14"/>
    </row>
    <row r="482" spans="1:26" x14ac:dyDescent="0.25">
      <c r="A482" s="3"/>
      <c r="B482" s="3"/>
      <c r="C482" s="3"/>
      <c r="D482" s="10"/>
      <c r="E482" s="3"/>
      <c r="G482" s="14"/>
      <c r="I482" s="3"/>
      <c r="J482" s="3"/>
      <c r="K482" s="3"/>
      <c r="L482" s="3"/>
      <c r="N482" s="20"/>
      <c r="O482" s="21"/>
      <c r="P482" s="22"/>
      <c r="Q482" s="22"/>
      <c r="R482" s="22"/>
      <c r="S482" s="23"/>
      <c r="T482" s="24"/>
      <c r="U482" s="21"/>
      <c r="V482" s="21"/>
      <c r="W482" s="22"/>
      <c r="X482" s="23"/>
      <c r="Y482" s="24"/>
      <c r="Z482" s="14"/>
    </row>
    <row r="483" spans="1:26" x14ac:dyDescent="0.25">
      <c r="A483" s="3"/>
      <c r="B483" s="3"/>
      <c r="C483" s="3"/>
      <c r="D483" s="10"/>
      <c r="E483" s="3"/>
      <c r="G483" s="14"/>
      <c r="I483" s="3"/>
      <c r="J483" s="3"/>
      <c r="K483" s="3"/>
      <c r="L483" s="3"/>
      <c r="N483" s="20"/>
      <c r="O483" s="21"/>
      <c r="P483" s="22"/>
      <c r="Q483" s="22"/>
      <c r="R483" s="22"/>
      <c r="S483" s="23"/>
      <c r="T483" s="24"/>
      <c r="U483" s="21"/>
      <c r="V483" s="21"/>
      <c r="W483" s="22"/>
      <c r="X483" s="23"/>
      <c r="Y483" s="24"/>
      <c r="Z483" s="14"/>
    </row>
    <row r="484" spans="1:26" x14ac:dyDescent="0.25">
      <c r="A484" s="3"/>
      <c r="B484" s="3"/>
      <c r="C484" s="3"/>
      <c r="D484" s="10"/>
      <c r="E484" s="3"/>
      <c r="G484" s="14"/>
      <c r="I484" s="3"/>
      <c r="J484" s="3"/>
      <c r="K484" s="3"/>
      <c r="L484" s="3"/>
      <c r="N484" s="20"/>
      <c r="O484" s="21"/>
      <c r="P484" s="22"/>
      <c r="Q484" s="22"/>
      <c r="R484" s="22"/>
      <c r="S484" s="23"/>
      <c r="T484" s="24"/>
      <c r="U484" s="21"/>
      <c r="V484" s="21"/>
      <c r="W484" s="22"/>
      <c r="X484" s="23"/>
      <c r="Y484" s="24"/>
      <c r="Z484" s="14"/>
    </row>
    <row r="485" spans="1:26" x14ac:dyDescent="0.25">
      <c r="A485" s="3"/>
      <c r="B485" s="3"/>
      <c r="C485" s="3"/>
      <c r="D485" s="10"/>
      <c r="E485" s="3"/>
      <c r="G485" s="14"/>
      <c r="I485" s="3"/>
      <c r="J485" s="3"/>
      <c r="K485" s="3"/>
      <c r="L485" s="3"/>
      <c r="N485" s="20"/>
      <c r="O485" s="21"/>
      <c r="P485" s="22"/>
      <c r="Q485" s="22"/>
      <c r="R485" s="22"/>
      <c r="S485" s="23"/>
      <c r="T485" s="24"/>
      <c r="U485" s="21"/>
      <c r="V485" s="21"/>
      <c r="W485" s="22"/>
      <c r="X485" s="23"/>
      <c r="Y485" s="24"/>
      <c r="Z485" s="14"/>
    </row>
    <row r="486" spans="1:26" x14ac:dyDescent="0.25">
      <c r="A486" s="3"/>
      <c r="B486" s="3"/>
      <c r="C486" s="3"/>
      <c r="D486" s="10"/>
      <c r="E486" s="3"/>
      <c r="G486" s="14"/>
      <c r="I486" s="3"/>
      <c r="J486" s="3"/>
      <c r="K486" s="3"/>
      <c r="L486" s="3"/>
      <c r="N486" s="20"/>
      <c r="O486" s="21"/>
      <c r="P486" s="22"/>
      <c r="Q486" s="22"/>
      <c r="R486" s="22"/>
      <c r="S486" s="23"/>
      <c r="T486" s="24"/>
      <c r="U486" s="21"/>
      <c r="V486" s="21"/>
      <c r="W486" s="22"/>
      <c r="X486" s="23"/>
      <c r="Y486" s="24"/>
      <c r="Z486" s="14"/>
    </row>
    <row r="487" spans="1:26" x14ac:dyDescent="0.25">
      <c r="A487" s="3"/>
      <c r="B487" s="3"/>
      <c r="C487" s="3"/>
      <c r="D487" s="10"/>
      <c r="E487" s="3"/>
      <c r="G487" s="14"/>
      <c r="I487" s="3"/>
      <c r="J487" s="3"/>
      <c r="K487" s="3"/>
      <c r="L487" s="3"/>
      <c r="N487" s="20"/>
      <c r="O487" s="21"/>
      <c r="P487" s="22"/>
      <c r="Q487" s="22"/>
      <c r="R487" s="22"/>
      <c r="S487" s="23"/>
      <c r="T487" s="24"/>
      <c r="U487" s="21"/>
      <c r="V487" s="21"/>
      <c r="W487" s="22"/>
      <c r="X487" s="23"/>
      <c r="Y487" s="24"/>
      <c r="Z487" s="14"/>
    </row>
    <row r="488" spans="1:26" x14ac:dyDescent="0.25">
      <c r="A488" s="3"/>
      <c r="B488" s="3"/>
      <c r="C488" s="3"/>
      <c r="D488" s="10"/>
      <c r="E488" s="3"/>
      <c r="G488" s="14"/>
      <c r="I488" s="3"/>
      <c r="J488" s="3"/>
      <c r="K488" s="3"/>
      <c r="L488" s="3"/>
      <c r="N488" s="20"/>
      <c r="O488" s="21"/>
      <c r="P488" s="22"/>
      <c r="Q488" s="22"/>
      <c r="R488" s="22"/>
      <c r="S488" s="23"/>
      <c r="T488" s="24"/>
      <c r="U488" s="21"/>
      <c r="V488" s="21"/>
      <c r="W488" s="22"/>
      <c r="X488" s="23"/>
      <c r="Y488" s="24"/>
      <c r="Z488" s="14"/>
    </row>
    <row r="489" spans="1:26" x14ac:dyDescent="0.25">
      <c r="A489" s="3"/>
      <c r="B489" s="3"/>
      <c r="C489" s="3"/>
      <c r="D489" s="10"/>
      <c r="E489" s="3"/>
      <c r="G489" s="14"/>
      <c r="I489" s="3"/>
      <c r="J489" s="3"/>
      <c r="K489" s="3"/>
      <c r="L489" s="3"/>
      <c r="N489" s="20"/>
      <c r="O489" s="21"/>
      <c r="P489" s="22"/>
      <c r="Q489" s="22"/>
      <c r="R489" s="22"/>
      <c r="S489" s="23"/>
      <c r="T489" s="24"/>
      <c r="U489" s="21"/>
      <c r="V489" s="21"/>
      <c r="W489" s="22"/>
      <c r="X489" s="23"/>
      <c r="Y489" s="24"/>
      <c r="Z489" s="14"/>
    </row>
    <row r="490" spans="1:26" x14ac:dyDescent="0.25">
      <c r="A490" s="3"/>
      <c r="B490" s="3"/>
      <c r="C490" s="3"/>
      <c r="D490" s="10"/>
      <c r="E490" s="3"/>
      <c r="G490" s="14"/>
      <c r="I490" s="3"/>
      <c r="J490" s="3"/>
      <c r="K490" s="3"/>
      <c r="L490" s="3"/>
      <c r="N490" s="20"/>
      <c r="O490" s="21"/>
      <c r="P490" s="22"/>
      <c r="Q490" s="22"/>
      <c r="R490" s="22"/>
      <c r="S490" s="23"/>
      <c r="T490" s="24"/>
      <c r="U490" s="21"/>
      <c r="V490" s="21"/>
      <c r="W490" s="22"/>
      <c r="X490" s="23"/>
      <c r="Y490" s="24"/>
      <c r="Z490" s="14"/>
    </row>
    <row r="491" spans="1:26" x14ac:dyDescent="0.25">
      <c r="A491" s="3"/>
      <c r="B491" s="3"/>
      <c r="C491" s="3"/>
      <c r="D491" s="10"/>
      <c r="E491" s="3"/>
      <c r="G491" s="14"/>
      <c r="I491" s="3"/>
      <c r="J491" s="3"/>
      <c r="K491" s="3"/>
      <c r="L491" s="3"/>
      <c r="N491" s="20"/>
      <c r="O491" s="21"/>
      <c r="P491" s="22"/>
      <c r="Q491" s="22"/>
      <c r="R491" s="22"/>
      <c r="S491" s="23"/>
      <c r="T491" s="24"/>
      <c r="U491" s="21"/>
      <c r="V491" s="21"/>
      <c r="W491" s="22"/>
      <c r="X491" s="23"/>
      <c r="Y491" s="24"/>
      <c r="Z491" s="14"/>
    </row>
    <row r="492" spans="1:26" x14ac:dyDescent="0.25">
      <c r="A492" s="3"/>
      <c r="B492" s="3"/>
      <c r="C492" s="3"/>
      <c r="D492" s="10"/>
      <c r="E492" s="3"/>
      <c r="G492" s="14"/>
      <c r="I492" s="3"/>
      <c r="J492" s="3"/>
      <c r="K492" s="3"/>
      <c r="L492" s="3"/>
      <c r="N492" s="20"/>
      <c r="O492" s="21"/>
      <c r="P492" s="22"/>
      <c r="Q492" s="22"/>
      <c r="R492" s="22"/>
      <c r="S492" s="23"/>
      <c r="T492" s="24"/>
      <c r="U492" s="21"/>
      <c r="V492" s="21"/>
      <c r="W492" s="22"/>
      <c r="X492" s="23"/>
      <c r="Y492" s="24"/>
      <c r="Z492" s="14"/>
    </row>
    <row r="493" spans="1:26" x14ac:dyDescent="0.25">
      <c r="A493" s="3"/>
      <c r="B493" s="3"/>
      <c r="C493" s="3"/>
      <c r="D493" s="10"/>
      <c r="E493" s="3"/>
      <c r="G493" s="14"/>
      <c r="I493" s="3"/>
      <c r="J493" s="3"/>
      <c r="K493" s="3"/>
      <c r="L493" s="3"/>
      <c r="N493" s="20"/>
      <c r="O493" s="21"/>
      <c r="P493" s="22"/>
      <c r="Q493" s="22"/>
      <c r="R493" s="22"/>
      <c r="S493" s="23"/>
      <c r="T493" s="24"/>
      <c r="U493" s="21"/>
      <c r="V493" s="21"/>
      <c r="W493" s="22"/>
      <c r="X493" s="23"/>
      <c r="Y493" s="24"/>
      <c r="Z493" s="14"/>
    </row>
    <row r="494" spans="1:26" x14ac:dyDescent="0.25">
      <c r="A494" s="3"/>
      <c r="B494" s="3"/>
      <c r="C494" s="3"/>
      <c r="D494" s="10"/>
      <c r="E494" s="3"/>
      <c r="G494" s="14"/>
      <c r="I494" s="3"/>
      <c r="J494" s="3"/>
      <c r="K494" s="3"/>
      <c r="L494" s="3"/>
      <c r="N494" s="20"/>
      <c r="O494" s="21"/>
      <c r="P494" s="22"/>
      <c r="Q494" s="22"/>
      <c r="R494" s="22"/>
      <c r="S494" s="23"/>
      <c r="T494" s="24"/>
      <c r="U494" s="21"/>
      <c r="V494" s="21"/>
      <c r="W494" s="22"/>
      <c r="X494" s="23"/>
      <c r="Y494" s="24"/>
      <c r="Z494" s="14"/>
    </row>
    <row r="495" spans="1:26" x14ac:dyDescent="0.25">
      <c r="A495" s="3"/>
      <c r="B495" s="3"/>
      <c r="C495" s="3"/>
      <c r="D495" s="10"/>
      <c r="E495" s="3"/>
      <c r="G495" s="14"/>
      <c r="I495" s="3"/>
      <c r="J495" s="3"/>
      <c r="K495" s="3"/>
      <c r="L495" s="3"/>
      <c r="N495" s="20"/>
      <c r="O495" s="21"/>
      <c r="P495" s="22"/>
      <c r="Q495" s="22"/>
      <c r="R495" s="22"/>
      <c r="S495" s="23"/>
      <c r="T495" s="24"/>
      <c r="U495" s="21"/>
      <c r="V495" s="21"/>
      <c r="W495" s="22"/>
      <c r="X495" s="23"/>
      <c r="Y495" s="24"/>
      <c r="Z495" s="14"/>
    </row>
    <row r="496" spans="1:26" x14ac:dyDescent="0.25">
      <c r="A496" s="3"/>
      <c r="B496" s="3"/>
      <c r="C496" s="3"/>
      <c r="D496" s="10"/>
      <c r="E496" s="3"/>
      <c r="G496" s="14"/>
      <c r="I496" s="3"/>
      <c r="J496" s="3"/>
      <c r="K496" s="3"/>
      <c r="L496" s="3"/>
      <c r="N496" s="20"/>
      <c r="O496" s="21"/>
      <c r="P496" s="22"/>
      <c r="Q496" s="22"/>
      <c r="R496" s="22"/>
      <c r="S496" s="23"/>
      <c r="T496" s="24"/>
      <c r="U496" s="21"/>
      <c r="V496" s="21"/>
      <c r="W496" s="22"/>
      <c r="X496" s="23"/>
      <c r="Y496" s="24"/>
      <c r="Z496" s="14"/>
    </row>
    <row r="497" spans="1:26" x14ac:dyDescent="0.25">
      <c r="A497" s="3"/>
      <c r="B497" s="3"/>
      <c r="C497" s="3"/>
      <c r="D497" s="10"/>
      <c r="E497" s="3"/>
      <c r="G497" s="14"/>
      <c r="I497" s="3"/>
      <c r="J497" s="3"/>
      <c r="K497" s="3"/>
      <c r="L497" s="3"/>
      <c r="N497" s="20"/>
      <c r="O497" s="21"/>
      <c r="P497" s="22"/>
      <c r="Q497" s="22"/>
      <c r="R497" s="22"/>
      <c r="S497" s="23"/>
      <c r="T497" s="24"/>
      <c r="U497" s="21"/>
      <c r="V497" s="21"/>
      <c r="W497" s="22"/>
      <c r="X497" s="23"/>
      <c r="Y497" s="24"/>
      <c r="Z497" s="14"/>
    </row>
    <row r="498" spans="1:26" x14ac:dyDescent="0.25">
      <c r="A498" s="3"/>
      <c r="B498" s="3"/>
      <c r="C498" s="3"/>
      <c r="D498" s="10"/>
      <c r="E498" s="3"/>
      <c r="G498" s="14"/>
      <c r="I498" s="3"/>
      <c r="J498" s="3"/>
      <c r="K498" s="3"/>
      <c r="L498" s="3"/>
      <c r="N498" s="20"/>
      <c r="O498" s="21"/>
      <c r="P498" s="22"/>
      <c r="Q498" s="22"/>
      <c r="R498" s="22"/>
      <c r="S498" s="23"/>
      <c r="T498" s="24"/>
      <c r="U498" s="21"/>
      <c r="V498" s="21"/>
      <c r="W498" s="22"/>
      <c r="X498" s="23"/>
      <c r="Y498" s="24"/>
      <c r="Z498" s="14"/>
    </row>
    <row r="499" spans="1:26" x14ac:dyDescent="0.25">
      <c r="A499" s="3"/>
      <c r="B499" s="3"/>
      <c r="C499" s="3"/>
      <c r="D499" s="10"/>
      <c r="E499" s="3"/>
      <c r="G499" s="14"/>
      <c r="I499" s="3"/>
      <c r="J499" s="3"/>
      <c r="K499" s="3"/>
      <c r="L499" s="3"/>
      <c r="N499" s="20"/>
      <c r="O499" s="21"/>
      <c r="P499" s="22"/>
      <c r="Q499" s="22"/>
      <c r="R499" s="22"/>
      <c r="S499" s="23"/>
      <c r="T499" s="24"/>
      <c r="U499" s="21"/>
      <c r="V499" s="21"/>
      <c r="W499" s="22"/>
      <c r="X499" s="23"/>
      <c r="Y499" s="24"/>
      <c r="Z499" s="14"/>
    </row>
    <row r="500" spans="1:26" x14ac:dyDescent="0.25">
      <c r="A500" s="3"/>
      <c r="B500" s="3"/>
      <c r="C500" s="3"/>
      <c r="D500" s="10"/>
      <c r="E500" s="3"/>
      <c r="G500" s="14"/>
      <c r="I500" s="3"/>
      <c r="J500" s="3"/>
      <c r="K500" s="3"/>
      <c r="L500" s="3"/>
      <c r="N500" s="20"/>
      <c r="O500" s="21"/>
      <c r="P500" s="22"/>
      <c r="Q500" s="22"/>
      <c r="R500" s="22"/>
      <c r="S500" s="23"/>
      <c r="T500" s="24"/>
      <c r="U500" s="21"/>
      <c r="V500" s="21"/>
      <c r="W500" s="22"/>
      <c r="X500" s="23"/>
      <c r="Y500" s="24"/>
      <c r="Z500" s="14"/>
    </row>
    <row r="501" spans="1:26" x14ac:dyDescent="0.25">
      <c r="A501" s="3"/>
      <c r="B501" s="3"/>
      <c r="C501" s="3"/>
      <c r="D501" s="10"/>
      <c r="E501" s="3"/>
      <c r="G501" s="14"/>
      <c r="I501" s="3"/>
      <c r="J501" s="3"/>
      <c r="K501" s="3"/>
      <c r="L501" s="3"/>
      <c r="N501" s="20"/>
      <c r="O501" s="21"/>
      <c r="P501" s="22"/>
      <c r="Q501" s="22"/>
      <c r="R501" s="22"/>
      <c r="S501" s="23"/>
      <c r="T501" s="24"/>
      <c r="U501" s="21"/>
      <c r="V501" s="21"/>
      <c r="W501" s="22"/>
      <c r="X501" s="23"/>
      <c r="Y501" s="24"/>
      <c r="Z501" s="14"/>
    </row>
    <row r="502" spans="1:26" x14ac:dyDescent="0.25">
      <c r="A502" s="3"/>
      <c r="B502" s="3"/>
      <c r="C502" s="3"/>
      <c r="D502" s="10"/>
      <c r="E502" s="3"/>
      <c r="G502" s="14"/>
      <c r="I502" s="3"/>
      <c r="J502" s="3"/>
      <c r="K502" s="3"/>
      <c r="L502" s="3"/>
      <c r="N502" s="20"/>
      <c r="O502" s="21"/>
      <c r="P502" s="22"/>
      <c r="Q502" s="22"/>
      <c r="R502" s="22"/>
      <c r="S502" s="23"/>
      <c r="T502" s="24"/>
      <c r="U502" s="21"/>
      <c r="V502" s="21"/>
      <c r="W502" s="22"/>
      <c r="X502" s="23"/>
      <c r="Y502" s="24"/>
      <c r="Z502" s="14"/>
    </row>
    <row r="503" spans="1:26" x14ac:dyDescent="0.25">
      <c r="A503" s="3"/>
      <c r="B503" s="3"/>
      <c r="C503" s="3"/>
      <c r="D503" s="10"/>
      <c r="E503" s="3"/>
      <c r="G503" s="14"/>
      <c r="I503" s="3"/>
      <c r="J503" s="3"/>
      <c r="K503" s="3"/>
      <c r="L503" s="3"/>
      <c r="N503" s="20"/>
      <c r="O503" s="21"/>
      <c r="P503" s="22"/>
      <c r="Q503" s="22"/>
      <c r="R503" s="22"/>
      <c r="S503" s="23"/>
      <c r="T503" s="24"/>
      <c r="U503" s="21"/>
      <c r="V503" s="21"/>
      <c r="W503" s="22"/>
      <c r="X503" s="23"/>
      <c r="Y503" s="24"/>
      <c r="Z503" s="14"/>
    </row>
    <row r="504" spans="1:26" x14ac:dyDescent="0.25">
      <c r="A504" s="3"/>
      <c r="B504" s="3"/>
      <c r="C504" s="3"/>
      <c r="D504" s="10"/>
      <c r="E504" s="3"/>
      <c r="G504" s="14"/>
      <c r="I504" s="3"/>
      <c r="J504" s="3"/>
      <c r="K504" s="3"/>
      <c r="L504" s="3"/>
      <c r="N504" s="20"/>
      <c r="O504" s="21"/>
      <c r="P504" s="22"/>
      <c r="Q504" s="22"/>
      <c r="R504" s="22"/>
      <c r="S504" s="23"/>
      <c r="T504" s="24"/>
      <c r="U504" s="21"/>
      <c r="V504" s="21"/>
      <c r="W504" s="22"/>
      <c r="X504" s="23"/>
      <c r="Y504" s="24"/>
      <c r="Z504" s="14"/>
    </row>
    <row r="505" spans="1:26" x14ac:dyDescent="0.25">
      <c r="A505" s="3"/>
      <c r="B505" s="3"/>
      <c r="C505" s="3"/>
      <c r="D505" s="10"/>
      <c r="E505" s="3"/>
      <c r="G505" s="14"/>
      <c r="I505" s="3"/>
      <c r="J505" s="3"/>
      <c r="K505" s="3"/>
      <c r="L505" s="3"/>
      <c r="N505" s="20"/>
      <c r="O505" s="21"/>
      <c r="P505" s="22"/>
      <c r="Q505" s="22"/>
      <c r="R505" s="22"/>
      <c r="S505" s="23"/>
      <c r="T505" s="24"/>
      <c r="U505" s="21"/>
      <c r="V505" s="21"/>
      <c r="W505" s="22"/>
      <c r="X505" s="23"/>
      <c r="Y505" s="24"/>
      <c r="Z505" s="14"/>
    </row>
    <row r="506" spans="1:26" x14ac:dyDescent="0.25">
      <c r="A506" s="3"/>
      <c r="B506" s="3"/>
      <c r="C506" s="3"/>
      <c r="D506" s="10"/>
      <c r="E506" s="3"/>
      <c r="G506" s="14"/>
      <c r="I506" s="3"/>
      <c r="J506" s="3"/>
      <c r="K506" s="3"/>
      <c r="L506" s="3"/>
      <c r="N506" s="20"/>
      <c r="O506" s="21"/>
      <c r="P506" s="22"/>
      <c r="Q506" s="22"/>
      <c r="R506" s="22"/>
      <c r="S506" s="23"/>
      <c r="T506" s="24"/>
      <c r="U506" s="21"/>
      <c r="V506" s="21"/>
      <c r="W506" s="22"/>
      <c r="X506" s="23"/>
      <c r="Y506" s="24"/>
      <c r="Z506" s="14"/>
    </row>
    <row r="507" spans="1:26" x14ac:dyDescent="0.25">
      <c r="A507" s="3"/>
      <c r="B507" s="3"/>
      <c r="C507" s="3"/>
      <c r="D507" s="10"/>
      <c r="E507" s="3"/>
      <c r="G507" s="14"/>
      <c r="I507" s="3"/>
      <c r="J507" s="3"/>
      <c r="K507" s="3"/>
      <c r="L507" s="3"/>
      <c r="N507" s="20"/>
      <c r="O507" s="21"/>
      <c r="P507" s="22"/>
      <c r="Q507" s="22"/>
      <c r="R507" s="22"/>
      <c r="S507" s="23"/>
      <c r="T507" s="24"/>
      <c r="U507" s="21"/>
      <c r="V507" s="21"/>
      <c r="W507" s="22"/>
      <c r="X507" s="23"/>
      <c r="Y507" s="24"/>
      <c r="Z507" s="14"/>
    </row>
    <row r="508" spans="1:26" x14ac:dyDescent="0.25">
      <c r="A508" s="3"/>
      <c r="B508" s="3"/>
      <c r="C508" s="3"/>
      <c r="D508" s="10"/>
      <c r="E508" s="3"/>
      <c r="G508" s="14"/>
      <c r="I508" s="3"/>
      <c r="J508" s="3"/>
      <c r="K508" s="3"/>
      <c r="L508" s="3"/>
      <c r="N508" s="20"/>
      <c r="O508" s="21"/>
      <c r="P508" s="22"/>
      <c r="Q508" s="22"/>
      <c r="R508" s="22"/>
      <c r="S508" s="23"/>
      <c r="T508" s="24"/>
      <c r="U508" s="21"/>
      <c r="V508" s="21"/>
      <c r="W508" s="22"/>
      <c r="X508" s="23"/>
      <c r="Y508" s="24"/>
      <c r="Z508" s="14"/>
    </row>
    <row r="509" spans="1:26" x14ac:dyDescent="0.25">
      <c r="A509" s="3"/>
      <c r="B509" s="3"/>
      <c r="C509" s="3"/>
      <c r="D509" s="10"/>
      <c r="E509" s="3"/>
      <c r="G509" s="14"/>
      <c r="I509" s="3"/>
      <c r="J509" s="3"/>
      <c r="K509" s="3"/>
      <c r="L509" s="3"/>
      <c r="N509" s="20"/>
      <c r="O509" s="21"/>
      <c r="P509" s="22"/>
      <c r="Q509" s="22"/>
      <c r="R509" s="22"/>
      <c r="S509" s="23"/>
      <c r="T509" s="24"/>
      <c r="U509" s="21"/>
      <c r="V509" s="21"/>
      <c r="W509" s="22"/>
      <c r="X509" s="23"/>
      <c r="Y509" s="24"/>
      <c r="Z509" s="14"/>
    </row>
    <row r="510" spans="1:26" x14ac:dyDescent="0.25">
      <c r="A510" s="3"/>
      <c r="B510" s="3"/>
      <c r="C510" s="3"/>
      <c r="D510" s="10"/>
      <c r="E510" s="3"/>
      <c r="G510" s="14"/>
      <c r="I510" s="3"/>
      <c r="J510" s="3"/>
      <c r="K510" s="3"/>
      <c r="L510" s="3"/>
      <c r="N510" s="20"/>
      <c r="O510" s="21"/>
      <c r="P510" s="22"/>
      <c r="Q510" s="22"/>
      <c r="R510" s="22"/>
      <c r="S510" s="23"/>
      <c r="T510" s="24"/>
      <c r="U510" s="21"/>
      <c r="V510" s="21"/>
      <c r="W510" s="22"/>
      <c r="X510" s="23"/>
      <c r="Y510" s="24"/>
      <c r="Z510" s="14"/>
    </row>
    <row r="511" spans="1:26" x14ac:dyDescent="0.25">
      <c r="A511" s="3"/>
      <c r="B511" s="3"/>
      <c r="C511" s="3"/>
      <c r="D511" s="10"/>
      <c r="E511" s="3"/>
      <c r="G511" s="14"/>
      <c r="I511" s="3"/>
      <c r="J511" s="3"/>
      <c r="K511" s="3"/>
      <c r="L511" s="3"/>
      <c r="N511" s="20"/>
      <c r="O511" s="21"/>
      <c r="P511" s="22"/>
      <c r="Q511" s="22"/>
      <c r="R511" s="22"/>
      <c r="S511" s="23"/>
      <c r="T511" s="24"/>
      <c r="U511" s="21"/>
      <c r="V511" s="21"/>
      <c r="W511" s="22"/>
      <c r="X511" s="23"/>
      <c r="Y511" s="24"/>
      <c r="Z511" s="14"/>
    </row>
    <row r="512" spans="1:26" x14ac:dyDescent="0.25">
      <c r="A512" s="3"/>
      <c r="B512" s="3"/>
      <c r="C512" s="3"/>
      <c r="D512" s="10"/>
      <c r="E512" s="3"/>
      <c r="G512" s="14"/>
      <c r="I512" s="3"/>
      <c r="J512" s="3"/>
      <c r="K512" s="3"/>
      <c r="L512" s="3"/>
      <c r="N512" s="20"/>
      <c r="O512" s="21"/>
      <c r="P512" s="22"/>
      <c r="Q512" s="22"/>
      <c r="R512" s="22"/>
      <c r="S512" s="23"/>
      <c r="T512" s="24"/>
      <c r="U512" s="21"/>
      <c r="V512" s="21"/>
      <c r="W512" s="22"/>
      <c r="X512" s="23"/>
      <c r="Y512" s="24"/>
      <c r="Z512" s="14"/>
    </row>
    <row r="513" spans="1:26" x14ac:dyDescent="0.25">
      <c r="A513" s="3"/>
      <c r="B513" s="3"/>
      <c r="C513" s="3"/>
      <c r="D513" s="10"/>
      <c r="E513" s="3"/>
      <c r="G513" s="14"/>
      <c r="I513" s="3"/>
      <c r="J513" s="3"/>
      <c r="K513" s="3"/>
      <c r="L513" s="3"/>
      <c r="N513" s="20"/>
      <c r="O513" s="21"/>
      <c r="P513" s="22"/>
      <c r="Q513" s="22"/>
      <c r="R513" s="22"/>
      <c r="S513" s="23"/>
      <c r="T513" s="24"/>
      <c r="U513" s="21"/>
      <c r="V513" s="21"/>
      <c r="W513" s="22"/>
      <c r="X513" s="23"/>
      <c r="Y513" s="24"/>
      <c r="Z513" s="14"/>
    </row>
    <row r="514" spans="1:26" x14ac:dyDescent="0.25">
      <c r="A514" s="3"/>
      <c r="B514" s="3"/>
      <c r="C514" s="3"/>
      <c r="D514" s="10"/>
      <c r="E514" s="3"/>
      <c r="G514" s="14"/>
      <c r="I514" s="3"/>
      <c r="J514" s="3"/>
      <c r="K514" s="3"/>
      <c r="L514" s="3"/>
      <c r="N514" s="20"/>
      <c r="O514" s="21"/>
      <c r="P514" s="22"/>
      <c r="Q514" s="22"/>
      <c r="R514" s="22"/>
      <c r="S514" s="23"/>
      <c r="T514" s="24"/>
      <c r="U514" s="21"/>
      <c r="V514" s="21"/>
      <c r="W514" s="22"/>
      <c r="X514" s="23"/>
      <c r="Y514" s="24"/>
      <c r="Z514" s="14"/>
    </row>
    <row r="515" spans="1:26" x14ac:dyDescent="0.25">
      <c r="A515" s="3"/>
      <c r="B515" s="3"/>
      <c r="C515" s="3"/>
      <c r="D515" s="10"/>
      <c r="E515" s="3"/>
      <c r="G515" s="14"/>
      <c r="I515" s="3"/>
      <c r="J515" s="3"/>
      <c r="K515" s="3"/>
      <c r="L515" s="3"/>
      <c r="N515" s="20"/>
      <c r="O515" s="21"/>
      <c r="P515" s="22"/>
      <c r="Q515" s="22"/>
      <c r="R515" s="22"/>
      <c r="S515" s="23"/>
      <c r="T515" s="24"/>
      <c r="U515" s="21"/>
      <c r="V515" s="21"/>
      <c r="W515" s="22"/>
      <c r="X515" s="23"/>
      <c r="Y515" s="24"/>
      <c r="Z515" s="14"/>
    </row>
    <row r="516" spans="1:26" x14ac:dyDescent="0.25">
      <c r="A516" s="3"/>
      <c r="B516" s="3"/>
      <c r="C516" s="3"/>
      <c r="D516" s="10"/>
      <c r="E516" s="3"/>
      <c r="G516" s="14"/>
      <c r="I516" s="3"/>
      <c r="J516" s="3"/>
      <c r="K516" s="3"/>
      <c r="L516" s="3"/>
      <c r="N516" s="20"/>
      <c r="O516" s="21"/>
      <c r="P516" s="22"/>
      <c r="Q516" s="22"/>
      <c r="R516" s="22"/>
      <c r="S516" s="23"/>
      <c r="T516" s="24"/>
      <c r="U516" s="21"/>
      <c r="V516" s="21"/>
      <c r="W516" s="22"/>
      <c r="X516" s="23"/>
      <c r="Y516" s="24"/>
      <c r="Z516" s="14"/>
    </row>
    <row r="517" spans="1:26" x14ac:dyDescent="0.25">
      <c r="A517" s="3"/>
      <c r="B517" s="3"/>
      <c r="C517" s="3"/>
      <c r="D517" s="10"/>
      <c r="E517" s="3"/>
      <c r="G517" s="14"/>
      <c r="I517" s="3"/>
      <c r="J517" s="3"/>
      <c r="K517" s="3"/>
      <c r="L517" s="3"/>
      <c r="N517" s="20"/>
      <c r="O517" s="21"/>
      <c r="P517" s="22"/>
      <c r="Q517" s="22"/>
      <c r="R517" s="22"/>
      <c r="S517" s="23"/>
      <c r="T517" s="24"/>
      <c r="U517" s="21"/>
      <c r="V517" s="21"/>
      <c r="W517" s="22"/>
      <c r="X517" s="23"/>
      <c r="Y517" s="24"/>
      <c r="Z517" s="14"/>
    </row>
    <row r="518" spans="1:26" x14ac:dyDescent="0.25">
      <c r="A518" s="3"/>
      <c r="B518" s="3"/>
      <c r="C518" s="3"/>
      <c r="D518" s="10"/>
      <c r="E518" s="3"/>
      <c r="G518" s="14"/>
      <c r="I518" s="3"/>
      <c r="J518" s="3"/>
      <c r="K518" s="3"/>
      <c r="L518" s="3"/>
      <c r="N518" s="20"/>
      <c r="O518" s="21"/>
      <c r="P518" s="22"/>
      <c r="Q518" s="22"/>
      <c r="R518" s="22"/>
      <c r="S518" s="23"/>
      <c r="T518" s="24"/>
      <c r="U518" s="21"/>
      <c r="V518" s="21"/>
      <c r="W518" s="22"/>
      <c r="X518" s="23"/>
      <c r="Y518" s="24"/>
      <c r="Z518" s="14"/>
    </row>
    <row r="519" spans="1:26" x14ac:dyDescent="0.25">
      <c r="A519" s="3"/>
      <c r="B519" s="3"/>
      <c r="C519" s="3"/>
      <c r="D519" s="10"/>
      <c r="E519" s="3"/>
      <c r="G519" s="14"/>
      <c r="I519" s="3"/>
      <c r="J519" s="3"/>
      <c r="K519" s="3"/>
      <c r="L519" s="3"/>
      <c r="N519" s="20"/>
      <c r="O519" s="21"/>
      <c r="P519" s="22"/>
      <c r="Q519" s="22"/>
      <c r="R519" s="22"/>
      <c r="S519" s="23"/>
      <c r="T519" s="24"/>
      <c r="U519" s="21"/>
      <c r="V519" s="21"/>
      <c r="W519" s="22"/>
      <c r="X519" s="23"/>
      <c r="Y519" s="24"/>
      <c r="Z519" s="14"/>
    </row>
    <row r="520" spans="1:26" x14ac:dyDescent="0.25">
      <c r="A520" s="3"/>
      <c r="B520" s="3"/>
      <c r="C520" s="3"/>
      <c r="D520" s="10"/>
      <c r="E520" s="3"/>
      <c r="G520" s="14"/>
      <c r="I520" s="3"/>
      <c r="J520" s="3"/>
      <c r="K520" s="3"/>
      <c r="L520" s="3"/>
      <c r="N520" s="20"/>
      <c r="O520" s="21"/>
      <c r="P520" s="22"/>
      <c r="Q520" s="22"/>
      <c r="R520" s="22"/>
      <c r="S520" s="23"/>
      <c r="T520" s="24"/>
      <c r="U520" s="21"/>
      <c r="V520" s="21"/>
      <c r="W520" s="22"/>
      <c r="X520" s="23"/>
      <c r="Y520" s="24"/>
      <c r="Z520" s="14"/>
    </row>
    <row r="521" spans="1:26" x14ac:dyDescent="0.25">
      <c r="A521" s="3"/>
      <c r="B521" s="3"/>
      <c r="C521" s="3"/>
      <c r="D521" s="10"/>
      <c r="E521" s="3"/>
      <c r="G521" s="14"/>
      <c r="I521" s="3"/>
      <c r="J521" s="3"/>
      <c r="K521" s="3"/>
      <c r="L521" s="3"/>
      <c r="N521" s="20"/>
      <c r="O521" s="21"/>
      <c r="P521" s="22"/>
      <c r="Q521" s="22"/>
      <c r="R521" s="22"/>
      <c r="S521" s="23"/>
      <c r="T521" s="24"/>
      <c r="U521" s="21"/>
      <c r="V521" s="21"/>
      <c r="W521" s="22"/>
      <c r="X521" s="23"/>
      <c r="Y521" s="24"/>
      <c r="Z521" s="14"/>
    </row>
    <row r="522" spans="1:26" x14ac:dyDescent="0.25">
      <c r="A522" s="3"/>
      <c r="B522" s="3"/>
      <c r="C522" s="3"/>
      <c r="D522" s="10"/>
      <c r="E522" s="3"/>
      <c r="G522" s="14"/>
      <c r="I522" s="3"/>
      <c r="J522" s="3"/>
      <c r="K522" s="3"/>
      <c r="L522" s="3"/>
      <c r="N522" s="20"/>
      <c r="O522" s="21"/>
      <c r="P522" s="22"/>
      <c r="Q522" s="22"/>
      <c r="R522" s="22"/>
      <c r="S522" s="23"/>
      <c r="T522" s="24"/>
      <c r="U522" s="21"/>
      <c r="V522" s="21"/>
      <c r="W522" s="22"/>
      <c r="X522" s="23"/>
      <c r="Y522" s="24"/>
      <c r="Z522" s="14"/>
    </row>
    <row r="523" spans="1:26" x14ac:dyDescent="0.25">
      <c r="A523" s="3"/>
      <c r="B523" s="3"/>
      <c r="C523" s="3"/>
      <c r="D523" s="10"/>
      <c r="E523" s="3"/>
      <c r="G523" s="14"/>
      <c r="I523" s="3"/>
      <c r="J523" s="3"/>
      <c r="K523" s="3"/>
      <c r="L523" s="3"/>
      <c r="N523" s="20"/>
      <c r="O523" s="21"/>
      <c r="P523" s="22"/>
      <c r="Q523" s="22"/>
      <c r="R523" s="22"/>
      <c r="S523" s="23"/>
      <c r="T523" s="24"/>
      <c r="U523" s="21"/>
      <c r="V523" s="21"/>
      <c r="W523" s="22"/>
      <c r="X523" s="23"/>
      <c r="Y523" s="24"/>
      <c r="Z523" s="14"/>
    </row>
    <row r="524" spans="1:26" x14ac:dyDescent="0.25">
      <c r="A524" s="3"/>
      <c r="B524" s="3"/>
      <c r="C524" s="3"/>
      <c r="D524" s="10"/>
      <c r="E524" s="3"/>
      <c r="G524" s="14"/>
      <c r="I524" s="3"/>
      <c r="J524" s="3"/>
      <c r="K524" s="3"/>
      <c r="L524" s="3"/>
      <c r="N524" s="20"/>
      <c r="O524" s="21"/>
      <c r="P524" s="22"/>
      <c r="Q524" s="22"/>
      <c r="R524" s="22"/>
      <c r="S524" s="23"/>
      <c r="T524" s="24"/>
      <c r="U524" s="21"/>
      <c r="V524" s="21"/>
      <c r="W524" s="22"/>
      <c r="X524" s="23"/>
      <c r="Y524" s="24"/>
      <c r="Z524" s="14"/>
    </row>
    <row r="525" spans="1:26" x14ac:dyDescent="0.25">
      <c r="A525" s="3"/>
      <c r="B525" s="3"/>
      <c r="C525" s="3"/>
      <c r="D525" s="10"/>
      <c r="E525" s="3"/>
      <c r="G525" s="14"/>
      <c r="I525" s="3"/>
      <c r="J525" s="3"/>
      <c r="K525" s="3"/>
      <c r="L525" s="3"/>
      <c r="N525" s="20"/>
      <c r="O525" s="21"/>
      <c r="P525" s="22"/>
      <c r="Q525" s="22"/>
      <c r="R525" s="22"/>
      <c r="S525" s="23"/>
      <c r="T525" s="24"/>
      <c r="U525" s="21"/>
      <c r="V525" s="21"/>
      <c r="W525" s="22"/>
      <c r="X525" s="23"/>
      <c r="Y525" s="24"/>
      <c r="Z525" s="14"/>
    </row>
    <row r="526" spans="1:26" x14ac:dyDescent="0.25">
      <c r="A526" s="3"/>
      <c r="B526" s="3"/>
      <c r="C526" s="3"/>
      <c r="D526" s="10"/>
      <c r="E526" s="3"/>
      <c r="G526" s="14"/>
      <c r="I526" s="3"/>
      <c r="J526" s="3"/>
      <c r="K526" s="3"/>
      <c r="L526" s="3"/>
      <c r="N526" s="20"/>
      <c r="O526" s="21"/>
      <c r="P526" s="22"/>
      <c r="Q526" s="22"/>
      <c r="R526" s="22"/>
      <c r="S526" s="23"/>
      <c r="T526" s="24"/>
      <c r="U526" s="21"/>
      <c r="V526" s="21"/>
      <c r="W526" s="22"/>
      <c r="X526" s="23"/>
      <c r="Y526" s="24"/>
      <c r="Z526" s="14"/>
    </row>
    <row r="527" spans="1:26" x14ac:dyDescent="0.25">
      <c r="A527" s="3"/>
      <c r="B527" s="3"/>
      <c r="C527" s="3"/>
      <c r="D527" s="10"/>
      <c r="E527" s="3"/>
      <c r="G527" s="14"/>
      <c r="I527" s="3"/>
      <c r="J527" s="3"/>
      <c r="K527" s="3"/>
      <c r="L527" s="3"/>
      <c r="N527" s="20"/>
      <c r="O527" s="21"/>
      <c r="P527" s="22"/>
      <c r="Q527" s="22"/>
      <c r="R527" s="22"/>
      <c r="S527" s="23"/>
      <c r="T527" s="24"/>
      <c r="U527" s="21"/>
      <c r="V527" s="21"/>
      <c r="W527" s="22"/>
      <c r="X527" s="23"/>
      <c r="Y527" s="24"/>
      <c r="Z527" s="14"/>
    </row>
    <row r="528" spans="1:26" x14ac:dyDescent="0.25">
      <c r="A528" s="3"/>
      <c r="B528" s="3"/>
      <c r="C528" s="3"/>
      <c r="D528" s="10"/>
      <c r="E528" s="3"/>
      <c r="G528" s="14"/>
      <c r="I528" s="3"/>
      <c r="J528" s="3"/>
      <c r="K528" s="3"/>
      <c r="L528" s="3"/>
      <c r="N528" s="20"/>
      <c r="O528" s="21"/>
      <c r="P528" s="22"/>
      <c r="Q528" s="22"/>
      <c r="R528" s="22"/>
      <c r="S528" s="23"/>
      <c r="T528" s="24"/>
      <c r="U528" s="21"/>
      <c r="V528" s="21"/>
      <c r="W528" s="22"/>
      <c r="X528" s="23"/>
      <c r="Y528" s="24"/>
      <c r="Z528" s="14"/>
    </row>
    <row r="529" spans="1:26" x14ac:dyDescent="0.25">
      <c r="A529" s="3"/>
      <c r="B529" s="3"/>
      <c r="C529" s="3"/>
      <c r="D529" s="10"/>
      <c r="E529" s="3"/>
      <c r="G529" s="14"/>
      <c r="I529" s="3"/>
      <c r="J529" s="3"/>
      <c r="K529" s="3"/>
      <c r="L529" s="3"/>
      <c r="N529" s="20"/>
      <c r="O529" s="21"/>
      <c r="P529" s="22"/>
      <c r="Q529" s="22"/>
      <c r="R529" s="22"/>
      <c r="S529" s="23"/>
      <c r="T529" s="24"/>
      <c r="U529" s="21"/>
      <c r="V529" s="21"/>
      <c r="W529" s="22"/>
      <c r="X529" s="23"/>
      <c r="Y529" s="24"/>
      <c r="Z529" s="14"/>
    </row>
    <row r="530" spans="1:26" x14ac:dyDescent="0.25">
      <c r="A530" s="3"/>
      <c r="B530" s="3"/>
      <c r="C530" s="3"/>
      <c r="D530" s="10"/>
      <c r="E530" s="3"/>
      <c r="G530" s="14"/>
      <c r="I530" s="3"/>
      <c r="J530" s="3"/>
      <c r="K530" s="3"/>
      <c r="L530" s="3"/>
      <c r="N530" s="20"/>
      <c r="O530" s="21"/>
      <c r="P530" s="22"/>
      <c r="Q530" s="22"/>
      <c r="R530" s="22"/>
      <c r="S530" s="23"/>
      <c r="T530" s="24"/>
      <c r="U530" s="21"/>
      <c r="V530" s="21"/>
      <c r="W530" s="22"/>
      <c r="X530" s="23"/>
      <c r="Y530" s="24"/>
      <c r="Z530" s="14"/>
    </row>
    <row r="531" spans="1:26" x14ac:dyDescent="0.25">
      <c r="A531" s="3"/>
      <c r="B531" s="3"/>
      <c r="C531" s="3"/>
      <c r="D531" s="10"/>
      <c r="E531" s="3"/>
      <c r="G531" s="14"/>
      <c r="I531" s="3"/>
      <c r="J531" s="3"/>
      <c r="K531" s="3"/>
      <c r="L531" s="3"/>
      <c r="N531" s="20"/>
      <c r="O531" s="21"/>
      <c r="P531" s="22"/>
      <c r="Q531" s="22"/>
      <c r="R531" s="22"/>
      <c r="S531" s="23"/>
      <c r="T531" s="24"/>
      <c r="U531" s="21"/>
      <c r="V531" s="21"/>
      <c r="W531" s="22"/>
      <c r="X531" s="23"/>
      <c r="Y531" s="24"/>
      <c r="Z531" s="14"/>
    </row>
    <row r="532" spans="1:26" x14ac:dyDescent="0.25">
      <c r="A532" s="3"/>
      <c r="B532" s="3"/>
      <c r="C532" s="3"/>
      <c r="D532" s="10"/>
      <c r="E532" s="3"/>
      <c r="G532" s="14"/>
      <c r="I532" s="3"/>
      <c r="J532" s="3"/>
      <c r="K532" s="3"/>
      <c r="L532" s="3"/>
      <c r="N532" s="20"/>
      <c r="O532" s="21"/>
      <c r="P532" s="22"/>
      <c r="Q532" s="22"/>
      <c r="R532" s="22"/>
      <c r="S532" s="23"/>
      <c r="T532" s="24"/>
      <c r="U532" s="21"/>
      <c r="V532" s="21"/>
      <c r="W532" s="22"/>
      <c r="X532" s="23"/>
      <c r="Y532" s="24"/>
      <c r="Z532" s="14"/>
    </row>
    <row r="533" spans="1:26" x14ac:dyDescent="0.25">
      <c r="A533" s="3"/>
      <c r="B533" s="3"/>
      <c r="C533" s="3"/>
      <c r="D533" s="10"/>
      <c r="E533" s="3"/>
      <c r="G533" s="14"/>
      <c r="I533" s="3"/>
      <c r="J533" s="3"/>
      <c r="K533" s="3"/>
      <c r="L533" s="3"/>
      <c r="N533" s="20"/>
      <c r="O533" s="21"/>
      <c r="P533" s="22"/>
      <c r="Q533" s="22"/>
      <c r="R533" s="22"/>
      <c r="S533" s="23"/>
      <c r="T533" s="24"/>
      <c r="U533" s="21"/>
      <c r="V533" s="21"/>
      <c r="W533" s="22"/>
      <c r="X533" s="23"/>
      <c r="Y533" s="24"/>
      <c r="Z533" s="14"/>
    </row>
    <row r="534" spans="1:26" x14ac:dyDescent="0.25">
      <c r="A534" s="3"/>
      <c r="B534" s="3"/>
      <c r="C534" s="3"/>
      <c r="D534" s="10"/>
      <c r="E534" s="3"/>
      <c r="G534" s="14"/>
      <c r="I534" s="3"/>
      <c r="J534" s="3"/>
      <c r="K534" s="3"/>
      <c r="L534" s="3"/>
      <c r="N534" s="20"/>
      <c r="O534" s="21"/>
      <c r="P534" s="22"/>
      <c r="Q534" s="22"/>
      <c r="R534" s="22"/>
      <c r="S534" s="23"/>
      <c r="T534" s="24"/>
      <c r="U534" s="21"/>
      <c r="V534" s="21"/>
      <c r="W534" s="22"/>
      <c r="X534" s="23"/>
      <c r="Y534" s="24"/>
      <c r="Z534" s="14"/>
    </row>
    <row r="535" spans="1:26" x14ac:dyDescent="0.25">
      <c r="A535" s="3"/>
      <c r="B535" s="3"/>
      <c r="C535" s="3"/>
      <c r="D535" s="10"/>
      <c r="E535" s="3"/>
      <c r="G535" s="14"/>
      <c r="I535" s="3"/>
      <c r="J535" s="3"/>
      <c r="K535" s="3"/>
      <c r="L535" s="3"/>
      <c r="N535" s="20"/>
      <c r="O535" s="21"/>
      <c r="P535" s="22"/>
      <c r="Q535" s="22"/>
      <c r="R535" s="22"/>
      <c r="S535" s="23"/>
      <c r="T535" s="24"/>
      <c r="U535" s="21"/>
      <c r="V535" s="21"/>
      <c r="W535" s="22"/>
      <c r="X535" s="23"/>
      <c r="Y535" s="24"/>
      <c r="Z535" s="14"/>
    </row>
    <row r="536" spans="1:26" x14ac:dyDescent="0.25">
      <c r="A536" s="3"/>
      <c r="B536" s="3"/>
      <c r="C536" s="3"/>
      <c r="D536" s="10"/>
      <c r="E536" s="3"/>
      <c r="G536" s="14"/>
      <c r="I536" s="3"/>
      <c r="J536" s="3"/>
      <c r="K536" s="3"/>
      <c r="L536" s="3"/>
      <c r="N536" s="20"/>
      <c r="O536" s="21"/>
      <c r="P536" s="22"/>
      <c r="Q536" s="22"/>
      <c r="R536" s="22"/>
      <c r="S536" s="23"/>
      <c r="T536" s="24"/>
      <c r="U536" s="21"/>
      <c r="V536" s="21"/>
      <c r="W536" s="22"/>
      <c r="X536" s="23"/>
      <c r="Y536" s="24"/>
      <c r="Z536" s="14"/>
    </row>
    <row r="537" spans="1:26" x14ac:dyDescent="0.25">
      <c r="A537" s="3"/>
      <c r="B537" s="3"/>
      <c r="C537" s="3"/>
      <c r="D537" s="10"/>
      <c r="E537" s="3"/>
      <c r="G537" s="14"/>
      <c r="I537" s="3"/>
      <c r="J537" s="3"/>
      <c r="K537" s="3"/>
      <c r="L537" s="3"/>
      <c r="N537" s="20"/>
      <c r="O537" s="21"/>
      <c r="P537" s="22"/>
      <c r="Q537" s="22"/>
      <c r="R537" s="22"/>
      <c r="S537" s="23"/>
      <c r="T537" s="24"/>
      <c r="U537" s="21"/>
      <c r="V537" s="21"/>
      <c r="W537" s="22"/>
      <c r="X537" s="23"/>
      <c r="Y537" s="24"/>
      <c r="Z537" s="14"/>
    </row>
    <row r="538" spans="1:26" x14ac:dyDescent="0.25">
      <c r="A538" s="3"/>
      <c r="B538" s="3"/>
      <c r="C538" s="3"/>
      <c r="D538" s="10"/>
      <c r="E538" s="3"/>
      <c r="G538" s="14"/>
      <c r="I538" s="3"/>
      <c r="J538" s="3"/>
      <c r="K538" s="3"/>
      <c r="L538" s="3"/>
      <c r="N538" s="20"/>
      <c r="O538" s="21"/>
      <c r="P538" s="22"/>
      <c r="Q538" s="22"/>
      <c r="R538" s="22"/>
      <c r="S538" s="23"/>
      <c r="T538" s="24"/>
      <c r="U538" s="21"/>
      <c r="V538" s="21"/>
      <c r="W538" s="22"/>
      <c r="X538" s="23"/>
      <c r="Y538" s="24"/>
      <c r="Z538" s="14"/>
    </row>
    <row r="539" spans="1:26" x14ac:dyDescent="0.25">
      <c r="A539" s="3"/>
      <c r="B539" s="3"/>
      <c r="C539" s="3"/>
      <c r="D539" s="10"/>
      <c r="E539" s="3"/>
      <c r="G539" s="14"/>
      <c r="I539" s="3"/>
      <c r="J539" s="3"/>
      <c r="K539" s="3"/>
      <c r="L539" s="3"/>
      <c r="N539" s="20"/>
      <c r="O539" s="21"/>
      <c r="P539" s="22"/>
      <c r="Q539" s="22"/>
      <c r="R539" s="22"/>
      <c r="S539" s="23"/>
      <c r="T539" s="24"/>
      <c r="U539" s="21"/>
      <c r="V539" s="21"/>
      <c r="W539" s="22"/>
      <c r="X539" s="23"/>
      <c r="Y539" s="24"/>
      <c r="Z539" s="14"/>
    </row>
    <row r="540" spans="1:26" x14ac:dyDescent="0.25">
      <c r="A540" s="3"/>
      <c r="B540" s="3"/>
      <c r="C540" s="3"/>
      <c r="D540" s="10"/>
      <c r="E540" s="3"/>
      <c r="G540" s="14"/>
      <c r="I540" s="3"/>
      <c r="J540" s="3"/>
      <c r="K540" s="3"/>
      <c r="L540" s="3"/>
      <c r="N540" s="20"/>
      <c r="O540" s="21"/>
      <c r="P540" s="22"/>
      <c r="Q540" s="22"/>
      <c r="R540" s="22"/>
      <c r="S540" s="23"/>
      <c r="T540" s="24"/>
      <c r="U540" s="21"/>
      <c r="V540" s="21"/>
      <c r="W540" s="22"/>
      <c r="X540" s="23"/>
      <c r="Y540" s="24"/>
      <c r="Z540" s="14"/>
    </row>
    <row r="541" spans="1:26" x14ac:dyDescent="0.25">
      <c r="A541" s="3"/>
      <c r="B541" s="3"/>
      <c r="C541" s="3"/>
      <c r="D541" s="10"/>
      <c r="E541" s="3"/>
      <c r="G541" s="14"/>
      <c r="I541" s="3"/>
      <c r="J541" s="3"/>
      <c r="K541" s="3"/>
      <c r="L541" s="3"/>
      <c r="N541" s="20"/>
      <c r="O541" s="21"/>
      <c r="P541" s="22"/>
      <c r="Q541" s="22"/>
      <c r="R541" s="22"/>
      <c r="S541" s="23"/>
      <c r="T541" s="24"/>
      <c r="U541" s="21"/>
      <c r="V541" s="21"/>
      <c r="W541" s="22"/>
      <c r="X541" s="23"/>
      <c r="Y541" s="24"/>
      <c r="Z541" s="14"/>
    </row>
    <row r="542" spans="1:26" x14ac:dyDescent="0.25">
      <c r="A542" s="3"/>
      <c r="B542" s="3"/>
      <c r="C542" s="3"/>
      <c r="D542" s="10"/>
      <c r="E542" s="3"/>
      <c r="G542" s="14"/>
      <c r="I542" s="3"/>
      <c r="J542" s="3"/>
      <c r="K542" s="3"/>
      <c r="L542" s="3"/>
      <c r="N542" s="20"/>
      <c r="O542" s="21"/>
      <c r="P542" s="22"/>
      <c r="Q542" s="22"/>
      <c r="R542" s="22"/>
      <c r="S542" s="23"/>
      <c r="T542" s="24"/>
      <c r="U542" s="21"/>
      <c r="V542" s="21"/>
      <c r="W542" s="22"/>
      <c r="X542" s="23"/>
      <c r="Y542" s="24"/>
      <c r="Z542" s="14"/>
    </row>
    <row r="543" spans="1:26" x14ac:dyDescent="0.25">
      <c r="A543" s="3"/>
      <c r="B543" s="3"/>
      <c r="C543" s="3"/>
      <c r="D543" s="10"/>
      <c r="E543" s="3"/>
      <c r="G543" s="14"/>
      <c r="I543" s="3"/>
      <c r="J543" s="3"/>
      <c r="K543" s="3"/>
      <c r="L543" s="3"/>
      <c r="N543" s="20"/>
      <c r="O543" s="21"/>
      <c r="P543" s="22"/>
      <c r="Q543" s="22"/>
      <c r="R543" s="22"/>
      <c r="S543" s="23"/>
      <c r="T543" s="24"/>
      <c r="U543" s="21"/>
      <c r="V543" s="21"/>
      <c r="W543" s="22"/>
      <c r="X543" s="23"/>
      <c r="Y543" s="24"/>
      <c r="Z543" s="14"/>
    </row>
    <row r="544" spans="1:26" x14ac:dyDescent="0.25">
      <c r="A544" s="3"/>
      <c r="B544" s="3"/>
      <c r="C544" s="3"/>
      <c r="D544" s="10"/>
      <c r="E544" s="3"/>
      <c r="G544" s="14"/>
      <c r="I544" s="3"/>
      <c r="J544" s="3"/>
      <c r="K544" s="3"/>
      <c r="L544" s="3"/>
      <c r="N544" s="20"/>
      <c r="O544" s="21"/>
      <c r="P544" s="22"/>
      <c r="Q544" s="22"/>
      <c r="R544" s="22"/>
      <c r="S544" s="23"/>
      <c r="T544" s="24"/>
      <c r="U544" s="21"/>
      <c r="V544" s="21"/>
      <c r="W544" s="22"/>
      <c r="X544" s="23"/>
      <c r="Y544" s="24"/>
      <c r="Z544" s="14"/>
    </row>
    <row r="545" spans="1:26" x14ac:dyDescent="0.25">
      <c r="A545" s="3"/>
      <c r="B545" s="3"/>
      <c r="C545" s="3"/>
      <c r="D545" s="10"/>
      <c r="E545" s="3"/>
      <c r="G545" s="14"/>
      <c r="I545" s="3"/>
      <c r="J545" s="3"/>
      <c r="K545" s="3"/>
      <c r="L545" s="3"/>
      <c r="N545" s="20"/>
      <c r="O545" s="21"/>
      <c r="P545" s="22"/>
      <c r="Q545" s="22"/>
      <c r="R545" s="22"/>
      <c r="S545" s="23"/>
      <c r="T545" s="24"/>
      <c r="U545" s="21"/>
      <c r="V545" s="21"/>
      <c r="W545" s="22"/>
      <c r="X545" s="23"/>
      <c r="Y545" s="24"/>
      <c r="Z545" s="14"/>
    </row>
    <row r="546" spans="1:26" x14ac:dyDescent="0.25">
      <c r="A546" s="3"/>
      <c r="B546" s="3"/>
      <c r="C546" s="3"/>
      <c r="D546" s="10"/>
      <c r="E546" s="3"/>
      <c r="G546" s="14"/>
      <c r="I546" s="3"/>
      <c r="J546" s="3"/>
      <c r="K546" s="3"/>
      <c r="L546" s="3"/>
      <c r="N546" s="20"/>
      <c r="O546" s="21"/>
      <c r="P546" s="22"/>
      <c r="Q546" s="22"/>
      <c r="R546" s="22"/>
      <c r="S546" s="23"/>
      <c r="T546" s="24"/>
      <c r="U546" s="21"/>
      <c r="V546" s="21"/>
      <c r="W546" s="22"/>
      <c r="X546" s="23"/>
      <c r="Y546" s="24"/>
      <c r="Z546" s="14"/>
    </row>
    <row r="547" spans="1:26" x14ac:dyDescent="0.25">
      <c r="A547" s="3"/>
      <c r="B547" s="3"/>
      <c r="C547" s="3"/>
      <c r="D547" s="10"/>
      <c r="E547" s="3"/>
      <c r="G547" s="14"/>
      <c r="I547" s="3"/>
      <c r="J547" s="3"/>
      <c r="K547" s="3"/>
      <c r="L547" s="3"/>
      <c r="N547" s="20"/>
      <c r="O547" s="21"/>
      <c r="P547" s="22"/>
      <c r="Q547" s="22"/>
      <c r="R547" s="22"/>
      <c r="S547" s="23"/>
      <c r="T547" s="24"/>
      <c r="U547" s="21"/>
      <c r="V547" s="21"/>
      <c r="W547" s="22"/>
      <c r="X547" s="23"/>
      <c r="Y547" s="24"/>
      <c r="Z547" s="14"/>
    </row>
    <row r="548" spans="1:26" x14ac:dyDescent="0.25">
      <c r="A548" s="3"/>
      <c r="B548" s="3"/>
      <c r="C548" s="3"/>
      <c r="D548" s="10"/>
      <c r="E548" s="3"/>
      <c r="G548" s="14"/>
      <c r="I548" s="3"/>
      <c r="J548" s="3"/>
      <c r="K548" s="3"/>
      <c r="L548" s="3"/>
      <c r="N548" s="20"/>
      <c r="O548" s="21"/>
      <c r="P548" s="22"/>
      <c r="Q548" s="22"/>
      <c r="R548" s="22"/>
      <c r="S548" s="23"/>
      <c r="T548" s="24"/>
      <c r="U548" s="21"/>
      <c r="V548" s="21"/>
      <c r="W548" s="22"/>
      <c r="X548" s="23"/>
      <c r="Y548" s="24"/>
      <c r="Z548" s="14"/>
    </row>
    <row r="549" spans="1:26" x14ac:dyDescent="0.25">
      <c r="A549" s="3"/>
      <c r="B549" s="3"/>
      <c r="C549" s="3"/>
      <c r="D549" s="10"/>
      <c r="E549" s="3"/>
      <c r="G549" s="14"/>
      <c r="I549" s="3"/>
      <c r="J549" s="3"/>
      <c r="K549" s="3"/>
      <c r="L549" s="3"/>
      <c r="N549" s="20"/>
      <c r="O549" s="21"/>
      <c r="P549" s="22"/>
      <c r="Q549" s="22"/>
      <c r="R549" s="22"/>
      <c r="S549" s="23"/>
      <c r="T549" s="24"/>
      <c r="U549" s="21"/>
      <c r="V549" s="21"/>
      <c r="W549" s="22"/>
      <c r="X549" s="23"/>
      <c r="Y549" s="24"/>
      <c r="Z549" s="14"/>
    </row>
    <row r="550" spans="1:26" x14ac:dyDescent="0.25">
      <c r="A550" s="3"/>
      <c r="B550" s="3"/>
      <c r="C550" s="3"/>
      <c r="D550" s="10"/>
      <c r="E550" s="3"/>
      <c r="G550" s="14"/>
      <c r="I550" s="3"/>
      <c r="J550" s="3"/>
      <c r="K550" s="3"/>
      <c r="L550" s="3"/>
      <c r="N550" s="20"/>
      <c r="O550" s="21"/>
      <c r="P550" s="22"/>
      <c r="Q550" s="22"/>
      <c r="R550" s="22"/>
      <c r="S550" s="23"/>
      <c r="T550" s="24"/>
      <c r="U550" s="21"/>
      <c r="V550" s="21"/>
      <c r="W550" s="22"/>
      <c r="X550" s="23"/>
      <c r="Y550" s="24"/>
      <c r="Z550" s="14"/>
    </row>
    <row r="551" spans="1:26" x14ac:dyDescent="0.25">
      <c r="A551" s="3"/>
      <c r="B551" s="3"/>
      <c r="C551" s="3"/>
      <c r="D551" s="10"/>
      <c r="E551" s="3"/>
      <c r="G551" s="14"/>
      <c r="I551" s="3"/>
      <c r="J551" s="3"/>
      <c r="K551" s="3"/>
      <c r="L551" s="3"/>
      <c r="N551" s="20"/>
      <c r="O551" s="21"/>
      <c r="P551" s="22"/>
      <c r="Q551" s="22"/>
      <c r="R551" s="22"/>
      <c r="S551" s="23"/>
      <c r="T551" s="24"/>
      <c r="U551" s="21"/>
      <c r="V551" s="21"/>
      <c r="W551" s="22"/>
      <c r="X551" s="23"/>
      <c r="Y551" s="24"/>
      <c r="Z551" s="14"/>
    </row>
    <row r="552" spans="1:26" x14ac:dyDescent="0.25">
      <c r="A552" s="3"/>
      <c r="B552" s="3"/>
      <c r="C552" s="3"/>
      <c r="D552" s="10"/>
      <c r="E552" s="3"/>
      <c r="G552" s="14"/>
      <c r="I552" s="3"/>
      <c r="J552" s="3"/>
      <c r="K552" s="3"/>
      <c r="L552" s="3"/>
      <c r="N552" s="20"/>
      <c r="O552" s="21"/>
      <c r="P552" s="22"/>
      <c r="Q552" s="22"/>
      <c r="R552" s="22"/>
      <c r="S552" s="23"/>
      <c r="T552" s="24"/>
      <c r="U552" s="21"/>
      <c r="V552" s="21"/>
      <c r="W552" s="22"/>
      <c r="X552" s="23"/>
      <c r="Y552" s="24"/>
      <c r="Z552" s="14"/>
    </row>
    <row r="553" spans="1:26" x14ac:dyDescent="0.25">
      <c r="A553" s="3"/>
      <c r="B553" s="3"/>
      <c r="C553" s="3"/>
      <c r="D553" s="10"/>
      <c r="E553" s="3"/>
      <c r="G553" s="14"/>
      <c r="I553" s="3"/>
      <c r="J553" s="3"/>
      <c r="K553" s="3"/>
      <c r="L553" s="3"/>
      <c r="N553" s="20"/>
      <c r="O553" s="21"/>
      <c r="P553" s="22"/>
      <c r="Q553" s="22"/>
      <c r="R553" s="22"/>
      <c r="S553" s="23"/>
      <c r="T553" s="24"/>
      <c r="U553" s="21"/>
      <c r="V553" s="21"/>
      <c r="W553" s="22"/>
      <c r="X553" s="23"/>
      <c r="Y553" s="24"/>
      <c r="Z553" s="14"/>
    </row>
    <row r="554" spans="1:26" x14ac:dyDescent="0.25">
      <c r="A554" s="3"/>
      <c r="B554" s="3"/>
      <c r="C554" s="3"/>
      <c r="D554" s="10"/>
      <c r="E554" s="3"/>
      <c r="G554" s="14"/>
      <c r="I554" s="3"/>
      <c r="J554" s="3"/>
      <c r="K554" s="3"/>
      <c r="L554" s="3"/>
      <c r="N554" s="20"/>
      <c r="O554" s="21"/>
      <c r="P554" s="22"/>
      <c r="Q554" s="22"/>
      <c r="R554" s="22"/>
      <c r="S554" s="23"/>
      <c r="T554" s="24"/>
      <c r="U554" s="21"/>
      <c r="V554" s="21"/>
      <c r="W554" s="22"/>
      <c r="X554" s="23"/>
      <c r="Y554" s="24"/>
      <c r="Z554" s="14"/>
    </row>
    <row r="555" spans="1:26" x14ac:dyDescent="0.25">
      <c r="A555" s="3"/>
      <c r="B555" s="3"/>
      <c r="C555" s="3"/>
      <c r="D555" s="10"/>
      <c r="E555" s="3"/>
      <c r="G555" s="14"/>
      <c r="I555" s="3"/>
      <c r="J555" s="3"/>
      <c r="K555" s="3"/>
      <c r="L555" s="3"/>
      <c r="N555" s="20"/>
      <c r="O555" s="21"/>
      <c r="P555" s="22"/>
      <c r="Q555" s="22"/>
      <c r="R555" s="22"/>
      <c r="S555" s="23"/>
      <c r="T555" s="24"/>
      <c r="U555" s="21"/>
      <c r="V555" s="21"/>
      <c r="W555" s="22"/>
      <c r="X555" s="23"/>
      <c r="Y555" s="24"/>
      <c r="Z555" s="14"/>
    </row>
    <row r="556" spans="1:26" x14ac:dyDescent="0.25">
      <c r="A556" s="3"/>
      <c r="B556" s="3"/>
      <c r="C556" s="3"/>
      <c r="D556" s="10"/>
      <c r="E556" s="3"/>
      <c r="G556" s="14"/>
      <c r="I556" s="3"/>
      <c r="J556" s="3"/>
      <c r="K556" s="3"/>
      <c r="L556" s="3"/>
      <c r="N556" s="20"/>
      <c r="O556" s="21"/>
      <c r="P556" s="22"/>
      <c r="Q556" s="22"/>
      <c r="R556" s="22"/>
      <c r="S556" s="23"/>
      <c r="T556" s="24"/>
      <c r="U556" s="21"/>
      <c r="V556" s="21"/>
      <c r="W556" s="22"/>
      <c r="X556" s="23"/>
      <c r="Y556" s="24"/>
      <c r="Z556" s="14"/>
    </row>
    <row r="557" spans="1:26" x14ac:dyDescent="0.25">
      <c r="A557" s="3"/>
      <c r="B557" s="3"/>
      <c r="C557" s="3"/>
      <c r="D557" s="10"/>
      <c r="E557" s="3"/>
      <c r="G557" s="14"/>
      <c r="I557" s="3"/>
      <c r="J557" s="3"/>
      <c r="K557" s="3"/>
      <c r="L557" s="3"/>
      <c r="N557" s="20"/>
      <c r="O557" s="21"/>
      <c r="P557" s="22"/>
      <c r="Q557" s="22"/>
      <c r="R557" s="22"/>
      <c r="S557" s="23"/>
      <c r="T557" s="24"/>
      <c r="U557" s="21"/>
      <c r="V557" s="21"/>
      <c r="W557" s="22"/>
      <c r="X557" s="23"/>
      <c r="Y557" s="24"/>
      <c r="Z557" s="14"/>
    </row>
    <row r="558" spans="1:26" x14ac:dyDescent="0.25">
      <c r="A558" s="3"/>
      <c r="B558" s="3"/>
      <c r="C558" s="3"/>
      <c r="D558" s="10"/>
      <c r="E558" s="3"/>
      <c r="G558" s="14"/>
      <c r="I558" s="3"/>
      <c r="J558" s="3"/>
      <c r="K558" s="3"/>
      <c r="L558" s="3"/>
      <c r="N558" s="20"/>
      <c r="O558" s="21"/>
      <c r="P558" s="22"/>
      <c r="Q558" s="22"/>
      <c r="R558" s="22"/>
      <c r="S558" s="23"/>
      <c r="T558" s="24"/>
      <c r="U558" s="21"/>
      <c r="V558" s="21"/>
      <c r="W558" s="22"/>
      <c r="X558" s="23"/>
      <c r="Y558" s="24"/>
      <c r="Z558" s="14"/>
    </row>
    <row r="559" spans="1:26" x14ac:dyDescent="0.25">
      <c r="A559" s="3"/>
      <c r="B559" s="3"/>
      <c r="C559" s="3"/>
      <c r="D559" s="10"/>
      <c r="E559" s="3"/>
      <c r="G559" s="14"/>
      <c r="I559" s="3"/>
      <c r="J559" s="3"/>
      <c r="K559" s="3"/>
      <c r="L559" s="3"/>
      <c r="N559" s="20"/>
      <c r="O559" s="21"/>
      <c r="P559" s="22"/>
      <c r="Q559" s="22"/>
      <c r="R559" s="22"/>
      <c r="S559" s="23"/>
      <c r="T559" s="24"/>
      <c r="U559" s="21"/>
      <c r="V559" s="21"/>
      <c r="W559" s="22"/>
      <c r="X559" s="23"/>
      <c r="Y559" s="24"/>
      <c r="Z559" s="14"/>
    </row>
    <row r="560" spans="1:26" x14ac:dyDescent="0.25">
      <c r="A560" s="3"/>
      <c r="B560" s="3"/>
      <c r="C560" s="3"/>
      <c r="D560" s="10"/>
      <c r="E560" s="3"/>
      <c r="G560" s="14"/>
      <c r="I560" s="3"/>
      <c r="J560" s="3"/>
      <c r="K560" s="3"/>
      <c r="L560" s="3"/>
      <c r="N560" s="20"/>
      <c r="O560" s="21"/>
      <c r="P560" s="22"/>
      <c r="Q560" s="22"/>
      <c r="R560" s="22"/>
      <c r="S560" s="23"/>
      <c r="T560" s="24"/>
      <c r="U560" s="21"/>
      <c r="V560" s="21"/>
      <c r="W560" s="22"/>
      <c r="X560" s="23"/>
      <c r="Y560" s="24"/>
      <c r="Z560" s="14"/>
    </row>
    <row r="561" spans="1:26" x14ac:dyDescent="0.25">
      <c r="A561" s="3"/>
      <c r="B561" s="3"/>
      <c r="C561" s="3"/>
      <c r="D561" s="10"/>
      <c r="E561" s="3"/>
      <c r="G561" s="14"/>
      <c r="I561" s="3"/>
      <c r="J561" s="3"/>
      <c r="K561" s="3"/>
      <c r="L561" s="3"/>
      <c r="N561" s="20"/>
      <c r="O561" s="21"/>
      <c r="P561" s="22"/>
      <c r="Q561" s="22"/>
      <c r="R561" s="22"/>
      <c r="S561" s="23"/>
      <c r="T561" s="24"/>
      <c r="U561" s="21"/>
      <c r="V561" s="21"/>
      <c r="W561" s="22"/>
      <c r="X561" s="23"/>
      <c r="Y561" s="24"/>
      <c r="Z561" s="14"/>
    </row>
    <row r="562" spans="1:26" x14ac:dyDescent="0.25">
      <c r="A562" s="3"/>
      <c r="B562" s="3"/>
      <c r="C562" s="3"/>
      <c r="D562" s="10"/>
      <c r="E562" s="3"/>
      <c r="G562" s="14"/>
      <c r="I562" s="3"/>
      <c r="J562" s="3"/>
      <c r="K562" s="3"/>
      <c r="L562" s="3"/>
      <c r="N562" s="20"/>
      <c r="O562" s="21"/>
      <c r="P562" s="22"/>
      <c r="Q562" s="22"/>
      <c r="R562" s="22"/>
      <c r="S562" s="23"/>
      <c r="T562" s="24"/>
      <c r="U562" s="21"/>
      <c r="V562" s="21"/>
      <c r="W562" s="22"/>
      <c r="X562" s="23"/>
      <c r="Y562" s="24"/>
      <c r="Z562" s="14"/>
    </row>
    <row r="563" spans="1:26" x14ac:dyDescent="0.25">
      <c r="A563" s="3"/>
      <c r="B563" s="3"/>
      <c r="C563" s="3"/>
      <c r="D563" s="10"/>
      <c r="E563" s="3"/>
      <c r="G563" s="14"/>
      <c r="I563" s="3"/>
      <c r="J563" s="3"/>
      <c r="K563" s="3"/>
      <c r="L563" s="3"/>
      <c r="N563" s="20"/>
      <c r="O563" s="21"/>
      <c r="P563" s="22"/>
      <c r="Q563" s="22"/>
      <c r="R563" s="22"/>
      <c r="S563" s="23"/>
      <c r="T563" s="24"/>
      <c r="U563" s="21"/>
      <c r="V563" s="21"/>
      <c r="W563" s="22"/>
      <c r="X563" s="23"/>
      <c r="Y563" s="24"/>
      <c r="Z563" s="14"/>
    </row>
    <row r="564" spans="1:26" x14ac:dyDescent="0.25">
      <c r="A564" s="3"/>
      <c r="B564" s="3"/>
      <c r="C564" s="3"/>
      <c r="D564" s="10"/>
      <c r="E564" s="3"/>
      <c r="G564" s="14"/>
      <c r="I564" s="3"/>
      <c r="J564" s="3"/>
      <c r="K564" s="3"/>
      <c r="L564" s="3"/>
      <c r="N564" s="20"/>
      <c r="O564" s="21"/>
      <c r="P564" s="22"/>
      <c r="Q564" s="22"/>
      <c r="R564" s="22"/>
      <c r="S564" s="23"/>
      <c r="T564" s="24"/>
      <c r="U564" s="21"/>
      <c r="V564" s="21"/>
      <c r="W564" s="22"/>
      <c r="X564" s="23"/>
      <c r="Y564" s="24"/>
      <c r="Z564" s="14"/>
    </row>
    <row r="565" spans="1:26" x14ac:dyDescent="0.25">
      <c r="A565" s="3"/>
      <c r="B565" s="3"/>
      <c r="C565" s="3"/>
      <c r="D565" s="10"/>
      <c r="E565" s="3"/>
      <c r="G565" s="14"/>
      <c r="I565" s="3"/>
      <c r="J565" s="3"/>
      <c r="K565" s="3"/>
      <c r="L565" s="3"/>
      <c r="N565" s="20"/>
      <c r="O565" s="21"/>
      <c r="P565" s="22"/>
      <c r="Q565" s="22"/>
      <c r="R565" s="22"/>
      <c r="S565" s="23"/>
      <c r="T565" s="24"/>
      <c r="U565" s="21"/>
      <c r="V565" s="21"/>
      <c r="W565" s="22"/>
      <c r="X565" s="23"/>
      <c r="Y565" s="24"/>
      <c r="Z565" s="14"/>
    </row>
    <row r="566" spans="1:26" x14ac:dyDescent="0.25">
      <c r="A566" s="3"/>
      <c r="B566" s="3"/>
      <c r="C566" s="3"/>
      <c r="D566" s="10"/>
      <c r="E566" s="3"/>
      <c r="G566" s="14"/>
      <c r="I566" s="3"/>
      <c r="J566" s="3"/>
      <c r="K566" s="3"/>
      <c r="L566" s="3"/>
      <c r="N566" s="20"/>
      <c r="O566" s="21"/>
      <c r="P566" s="22"/>
      <c r="Q566" s="22"/>
      <c r="R566" s="22"/>
      <c r="S566" s="23"/>
      <c r="T566" s="24"/>
      <c r="U566" s="21"/>
      <c r="V566" s="21"/>
      <c r="W566" s="22"/>
      <c r="X566" s="23"/>
      <c r="Y566" s="24"/>
      <c r="Z566" s="14"/>
    </row>
    <row r="567" spans="1:26" x14ac:dyDescent="0.25">
      <c r="A567" s="3"/>
      <c r="B567" s="3"/>
      <c r="C567" s="3"/>
      <c r="D567" s="10"/>
      <c r="E567" s="3"/>
      <c r="G567" s="14"/>
      <c r="I567" s="3"/>
      <c r="J567" s="3"/>
      <c r="K567" s="3"/>
      <c r="L567" s="3"/>
      <c r="N567" s="20"/>
      <c r="O567" s="21"/>
      <c r="P567" s="22"/>
      <c r="Q567" s="22"/>
      <c r="R567" s="22"/>
      <c r="S567" s="23"/>
      <c r="T567" s="24"/>
      <c r="U567" s="21"/>
      <c r="V567" s="21"/>
      <c r="W567" s="22"/>
      <c r="X567" s="23"/>
      <c r="Y567" s="24"/>
      <c r="Z567" s="14"/>
    </row>
    <row r="568" spans="1:26" x14ac:dyDescent="0.25">
      <c r="A568" s="3"/>
      <c r="B568" s="3"/>
      <c r="C568" s="3"/>
      <c r="D568" s="10"/>
      <c r="E568" s="3"/>
      <c r="G568" s="14"/>
      <c r="I568" s="3"/>
      <c r="J568" s="3"/>
      <c r="K568" s="3"/>
      <c r="L568" s="3"/>
      <c r="N568" s="20"/>
      <c r="O568" s="21"/>
      <c r="P568" s="22"/>
      <c r="Q568" s="22"/>
      <c r="R568" s="22"/>
      <c r="S568" s="23"/>
      <c r="T568" s="24"/>
      <c r="U568" s="21"/>
      <c r="V568" s="21"/>
      <c r="W568" s="22"/>
      <c r="X568" s="23"/>
      <c r="Y568" s="24"/>
      <c r="Z568" s="14"/>
    </row>
    <row r="569" spans="1:26" x14ac:dyDescent="0.25">
      <c r="A569" s="3"/>
      <c r="B569" s="3"/>
      <c r="C569" s="3"/>
      <c r="D569" s="10"/>
      <c r="E569" s="3"/>
      <c r="G569" s="14"/>
      <c r="I569" s="3"/>
      <c r="J569" s="3"/>
      <c r="K569" s="3"/>
      <c r="L569" s="3"/>
      <c r="N569" s="20"/>
      <c r="O569" s="21"/>
      <c r="P569" s="22"/>
      <c r="Q569" s="22"/>
      <c r="R569" s="22"/>
      <c r="S569" s="23"/>
      <c r="T569" s="24"/>
      <c r="U569" s="21"/>
      <c r="V569" s="21"/>
      <c r="W569" s="22"/>
      <c r="X569" s="23"/>
      <c r="Y569" s="24"/>
      <c r="Z569" s="14"/>
    </row>
    <row r="570" spans="1:26" x14ac:dyDescent="0.25">
      <c r="A570" s="3"/>
      <c r="B570" s="3"/>
      <c r="C570" s="3"/>
      <c r="D570" s="10"/>
      <c r="E570" s="3"/>
      <c r="G570" s="14"/>
      <c r="I570" s="3"/>
      <c r="J570" s="3"/>
      <c r="K570" s="3"/>
      <c r="L570" s="3"/>
      <c r="N570" s="20"/>
      <c r="O570" s="21"/>
      <c r="P570" s="22"/>
      <c r="Q570" s="22"/>
      <c r="R570" s="22"/>
      <c r="S570" s="23"/>
      <c r="T570" s="24"/>
      <c r="U570" s="21"/>
      <c r="V570" s="21"/>
      <c r="W570" s="22"/>
      <c r="X570" s="23"/>
      <c r="Y570" s="24"/>
      <c r="Z570" s="14"/>
    </row>
    <row r="571" spans="1:26" x14ac:dyDescent="0.25">
      <c r="A571" s="3"/>
      <c r="B571" s="3"/>
      <c r="C571" s="3"/>
      <c r="D571" s="10"/>
      <c r="E571" s="3"/>
      <c r="G571" s="14"/>
      <c r="I571" s="3"/>
      <c r="J571" s="3"/>
      <c r="K571" s="3"/>
      <c r="L571" s="3"/>
      <c r="N571" s="20"/>
      <c r="O571" s="21"/>
      <c r="P571" s="22"/>
      <c r="Q571" s="22"/>
      <c r="R571" s="22"/>
      <c r="S571" s="23"/>
      <c r="T571" s="24"/>
      <c r="U571" s="21"/>
      <c r="V571" s="21"/>
      <c r="W571" s="22"/>
      <c r="X571" s="23"/>
      <c r="Y571" s="24"/>
      <c r="Z571" s="14"/>
    </row>
    <row r="572" spans="1:26" x14ac:dyDescent="0.25">
      <c r="A572" s="3"/>
      <c r="B572" s="3"/>
      <c r="C572" s="3"/>
      <c r="D572" s="10"/>
      <c r="E572" s="3"/>
      <c r="G572" s="14"/>
      <c r="I572" s="3"/>
      <c r="J572" s="3"/>
      <c r="K572" s="3"/>
      <c r="L572" s="3"/>
      <c r="N572" s="20"/>
      <c r="O572" s="21"/>
      <c r="P572" s="22"/>
      <c r="Q572" s="22"/>
      <c r="R572" s="22"/>
      <c r="S572" s="23"/>
      <c r="T572" s="24"/>
      <c r="U572" s="21"/>
      <c r="V572" s="21"/>
      <c r="W572" s="22"/>
      <c r="X572" s="23"/>
      <c r="Y572" s="24"/>
      <c r="Z572" s="14"/>
    </row>
    <row r="573" spans="1:26" x14ac:dyDescent="0.25">
      <c r="A573" s="3"/>
      <c r="B573" s="3"/>
      <c r="C573" s="3"/>
      <c r="D573" s="10"/>
      <c r="E573" s="3"/>
      <c r="G573" s="14"/>
      <c r="I573" s="3"/>
      <c r="J573" s="3"/>
      <c r="K573" s="3"/>
      <c r="L573" s="3"/>
      <c r="N573" s="20"/>
      <c r="O573" s="21"/>
      <c r="P573" s="22"/>
      <c r="Q573" s="22"/>
      <c r="R573" s="22"/>
      <c r="S573" s="23"/>
      <c r="T573" s="24"/>
      <c r="U573" s="21"/>
      <c r="V573" s="21"/>
      <c r="W573" s="22"/>
      <c r="X573" s="23"/>
      <c r="Y573" s="24"/>
      <c r="Z573" s="14"/>
    </row>
    <row r="574" spans="1:26" x14ac:dyDescent="0.25">
      <c r="A574" s="3"/>
      <c r="B574" s="3"/>
      <c r="C574" s="3"/>
      <c r="D574" s="10"/>
      <c r="E574" s="3"/>
      <c r="G574" s="14"/>
      <c r="I574" s="3"/>
      <c r="J574" s="3"/>
      <c r="K574" s="3"/>
      <c r="L574" s="3"/>
      <c r="N574" s="20"/>
      <c r="O574" s="21"/>
      <c r="P574" s="22"/>
      <c r="Q574" s="22"/>
      <c r="R574" s="22"/>
      <c r="S574" s="23"/>
      <c r="T574" s="24"/>
      <c r="U574" s="21"/>
      <c r="V574" s="21"/>
      <c r="W574" s="22"/>
      <c r="X574" s="23"/>
      <c r="Y574" s="24"/>
      <c r="Z574" s="14"/>
    </row>
    <row r="575" spans="1:26" x14ac:dyDescent="0.25">
      <c r="A575" s="3"/>
      <c r="B575" s="3"/>
      <c r="C575" s="3"/>
      <c r="D575" s="10"/>
      <c r="E575" s="3"/>
      <c r="G575" s="14"/>
      <c r="I575" s="3"/>
      <c r="J575" s="3"/>
      <c r="K575" s="3"/>
      <c r="L575" s="3"/>
      <c r="N575" s="20"/>
      <c r="O575" s="21"/>
      <c r="P575" s="22"/>
      <c r="Q575" s="22"/>
      <c r="R575" s="22"/>
      <c r="S575" s="23"/>
      <c r="T575" s="24"/>
      <c r="U575" s="21"/>
      <c r="V575" s="21"/>
      <c r="W575" s="22"/>
      <c r="X575" s="23"/>
      <c r="Y575" s="24"/>
      <c r="Z575" s="14"/>
    </row>
    <row r="576" spans="1:26" x14ac:dyDescent="0.25">
      <c r="A576" s="3"/>
      <c r="B576" s="3"/>
      <c r="C576" s="3"/>
      <c r="D576" s="10"/>
      <c r="E576" s="3"/>
      <c r="G576" s="14"/>
      <c r="I576" s="3"/>
      <c r="J576" s="3"/>
      <c r="K576" s="3"/>
      <c r="L576" s="3"/>
      <c r="N576" s="20"/>
      <c r="O576" s="21"/>
      <c r="P576" s="22"/>
      <c r="Q576" s="22"/>
      <c r="R576" s="22"/>
      <c r="S576" s="23"/>
      <c r="T576" s="24"/>
      <c r="U576" s="21"/>
      <c r="V576" s="21"/>
      <c r="W576" s="22"/>
      <c r="X576" s="23"/>
      <c r="Y576" s="24"/>
      <c r="Z576" s="14"/>
    </row>
    <row r="577" spans="1:26" x14ac:dyDescent="0.25">
      <c r="A577" s="3"/>
      <c r="B577" s="3"/>
      <c r="C577" s="3"/>
      <c r="D577" s="10"/>
      <c r="E577" s="3"/>
      <c r="G577" s="14"/>
      <c r="I577" s="3"/>
      <c r="J577" s="3"/>
      <c r="K577" s="3"/>
      <c r="L577" s="3"/>
      <c r="N577" s="20"/>
      <c r="O577" s="21"/>
      <c r="P577" s="22"/>
      <c r="Q577" s="22"/>
      <c r="R577" s="22"/>
      <c r="S577" s="23"/>
      <c r="T577" s="24"/>
      <c r="U577" s="21"/>
      <c r="V577" s="21"/>
      <c r="W577" s="22"/>
      <c r="X577" s="23"/>
      <c r="Y577" s="24"/>
      <c r="Z577" s="14"/>
    </row>
    <row r="578" spans="1:26" x14ac:dyDescent="0.25">
      <c r="A578" s="3"/>
      <c r="B578" s="3"/>
      <c r="C578" s="3"/>
      <c r="D578" s="10"/>
      <c r="E578" s="3"/>
      <c r="G578" s="14"/>
      <c r="I578" s="3"/>
      <c r="J578" s="3"/>
      <c r="K578" s="3"/>
      <c r="L578" s="3"/>
      <c r="N578" s="20"/>
      <c r="O578" s="21"/>
      <c r="P578" s="22"/>
      <c r="Q578" s="22"/>
      <c r="R578" s="22"/>
      <c r="S578" s="23"/>
      <c r="T578" s="24"/>
      <c r="U578" s="21"/>
      <c r="V578" s="21"/>
      <c r="W578" s="22"/>
      <c r="X578" s="23"/>
      <c r="Y578" s="24"/>
      <c r="Z578" s="14"/>
    </row>
    <row r="579" spans="1:26" x14ac:dyDescent="0.25">
      <c r="A579" s="3"/>
      <c r="B579" s="3"/>
      <c r="C579" s="3"/>
      <c r="D579" s="10"/>
      <c r="E579" s="3"/>
      <c r="G579" s="14"/>
      <c r="I579" s="3"/>
      <c r="J579" s="3"/>
      <c r="K579" s="3"/>
      <c r="L579" s="3"/>
      <c r="N579" s="20"/>
      <c r="O579" s="21"/>
      <c r="P579" s="22"/>
      <c r="Q579" s="22"/>
      <c r="R579" s="22"/>
      <c r="S579" s="23"/>
      <c r="T579" s="24"/>
      <c r="U579" s="21"/>
      <c r="V579" s="21"/>
      <c r="W579" s="22"/>
      <c r="X579" s="23"/>
      <c r="Y579" s="24"/>
      <c r="Z579" s="14"/>
    </row>
    <row r="580" spans="1:26" x14ac:dyDescent="0.25">
      <c r="A580" s="3"/>
      <c r="B580" s="3"/>
      <c r="C580" s="3"/>
      <c r="D580" s="10"/>
      <c r="E580" s="3"/>
      <c r="G580" s="14"/>
      <c r="I580" s="3"/>
      <c r="J580" s="3"/>
      <c r="K580" s="3"/>
      <c r="L580" s="3"/>
      <c r="N580" s="20"/>
      <c r="O580" s="21"/>
      <c r="P580" s="22"/>
      <c r="Q580" s="22"/>
      <c r="R580" s="22"/>
      <c r="S580" s="23"/>
      <c r="T580" s="24"/>
      <c r="U580" s="21"/>
      <c r="V580" s="21"/>
      <c r="W580" s="22"/>
      <c r="X580" s="23"/>
      <c r="Y580" s="24"/>
      <c r="Z580" s="14"/>
    </row>
    <row r="581" spans="1:26" x14ac:dyDescent="0.25">
      <c r="A581" s="3"/>
      <c r="B581" s="3"/>
      <c r="C581" s="3"/>
      <c r="D581" s="10"/>
      <c r="E581" s="3"/>
      <c r="G581" s="14"/>
      <c r="I581" s="3"/>
      <c r="J581" s="3"/>
      <c r="K581" s="3"/>
      <c r="L581" s="3"/>
      <c r="N581" s="20"/>
      <c r="O581" s="21"/>
      <c r="P581" s="22"/>
      <c r="Q581" s="22"/>
      <c r="R581" s="22"/>
      <c r="S581" s="23"/>
      <c r="T581" s="24"/>
      <c r="U581" s="21"/>
      <c r="V581" s="21"/>
      <c r="W581" s="22"/>
      <c r="X581" s="23"/>
      <c r="Y581" s="24"/>
      <c r="Z581" s="14"/>
    </row>
    <row r="582" spans="1:26" x14ac:dyDescent="0.25">
      <c r="A582" s="3"/>
      <c r="B582" s="3"/>
      <c r="C582" s="3"/>
      <c r="D582" s="10"/>
      <c r="E582" s="3"/>
      <c r="G582" s="14"/>
      <c r="I582" s="3"/>
      <c r="J582" s="3"/>
      <c r="K582" s="3"/>
      <c r="L582" s="3"/>
      <c r="N582" s="20"/>
      <c r="O582" s="21"/>
      <c r="P582" s="22"/>
      <c r="Q582" s="22"/>
      <c r="R582" s="22"/>
      <c r="S582" s="23"/>
      <c r="T582" s="24"/>
      <c r="U582" s="21"/>
      <c r="V582" s="21"/>
      <c r="W582" s="22"/>
      <c r="X582" s="23"/>
      <c r="Y582" s="24"/>
      <c r="Z582" s="14"/>
    </row>
    <row r="583" spans="1:26" x14ac:dyDescent="0.25">
      <c r="A583" s="3"/>
      <c r="B583" s="3"/>
      <c r="C583" s="3"/>
      <c r="D583" s="10"/>
      <c r="E583" s="3"/>
      <c r="G583" s="14"/>
      <c r="I583" s="3"/>
      <c r="J583" s="3"/>
      <c r="K583" s="3"/>
      <c r="L583" s="3"/>
      <c r="N583" s="20"/>
      <c r="O583" s="21"/>
      <c r="P583" s="22"/>
      <c r="Q583" s="22"/>
      <c r="R583" s="22"/>
      <c r="S583" s="23"/>
      <c r="T583" s="24"/>
      <c r="U583" s="21"/>
      <c r="V583" s="21"/>
      <c r="W583" s="22"/>
      <c r="X583" s="23"/>
      <c r="Y583" s="24"/>
      <c r="Z583" s="14"/>
    </row>
    <row r="584" spans="1:26" x14ac:dyDescent="0.25">
      <c r="A584" s="3"/>
      <c r="B584" s="3"/>
      <c r="C584" s="3"/>
      <c r="D584" s="10"/>
      <c r="E584" s="3"/>
      <c r="G584" s="14"/>
      <c r="I584" s="3"/>
      <c r="J584" s="3"/>
      <c r="K584" s="3"/>
      <c r="L584" s="3"/>
      <c r="N584" s="20"/>
      <c r="O584" s="21"/>
      <c r="P584" s="22"/>
      <c r="Q584" s="22"/>
      <c r="R584" s="22"/>
      <c r="S584" s="23"/>
      <c r="T584" s="24"/>
      <c r="U584" s="21"/>
      <c r="V584" s="21"/>
      <c r="W584" s="22"/>
      <c r="X584" s="23"/>
      <c r="Y584" s="24"/>
      <c r="Z584" s="14"/>
    </row>
    <row r="585" spans="1:26" x14ac:dyDescent="0.25">
      <c r="A585" s="3"/>
      <c r="B585" s="3"/>
      <c r="C585" s="3"/>
      <c r="D585" s="10"/>
      <c r="E585" s="3"/>
      <c r="G585" s="14"/>
      <c r="I585" s="3"/>
      <c r="J585" s="3"/>
      <c r="K585" s="3"/>
      <c r="L585" s="3"/>
      <c r="N585" s="20"/>
      <c r="O585" s="21"/>
      <c r="P585" s="22"/>
      <c r="Q585" s="22"/>
      <c r="R585" s="22"/>
      <c r="S585" s="23"/>
      <c r="T585" s="24"/>
      <c r="U585" s="21"/>
      <c r="V585" s="21"/>
      <c r="W585" s="22"/>
      <c r="X585" s="23"/>
      <c r="Y585" s="24"/>
      <c r="Z585" s="14"/>
    </row>
    <row r="586" spans="1:26" x14ac:dyDescent="0.25">
      <c r="A586" s="3"/>
      <c r="B586" s="3"/>
      <c r="C586" s="3"/>
      <c r="D586" s="10"/>
      <c r="E586" s="3"/>
      <c r="G586" s="14"/>
      <c r="I586" s="3"/>
      <c r="J586" s="3"/>
      <c r="K586" s="3"/>
      <c r="L586" s="3"/>
      <c r="N586" s="20"/>
      <c r="O586" s="21"/>
      <c r="P586" s="22"/>
      <c r="Q586" s="22"/>
      <c r="R586" s="22"/>
      <c r="S586" s="23"/>
      <c r="T586" s="24"/>
      <c r="U586" s="21"/>
      <c r="V586" s="21"/>
      <c r="W586" s="22"/>
      <c r="X586" s="23"/>
      <c r="Y586" s="24"/>
      <c r="Z586" s="14"/>
    </row>
    <row r="587" spans="1:26" x14ac:dyDescent="0.25">
      <c r="A587" s="3"/>
      <c r="B587" s="3"/>
      <c r="C587" s="3"/>
      <c r="D587" s="10"/>
      <c r="E587" s="3"/>
      <c r="G587" s="14"/>
      <c r="I587" s="3"/>
      <c r="J587" s="3"/>
      <c r="K587" s="3"/>
      <c r="L587" s="3"/>
      <c r="N587" s="20"/>
      <c r="O587" s="21"/>
      <c r="P587" s="22"/>
      <c r="Q587" s="22"/>
      <c r="R587" s="22"/>
      <c r="S587" s="23"/>
      <c r="T587" s="24"/>
      <c r="U587" s="21"/>
      <c r="V587" s="21"/>
      <c r="W587" s="22"/>
      <c r="X587" s="23"/>
      <c r="Y587" s="24"/>
      <c r="Z587" s="14"/>
    </row>
    <row r="588" spans="1:26" x14ac:dyDescent="0.25">
      <c r="A588" s="3"/>
      <c r="B588" s="3"/>
      <c r="C588" s="3"/>
      <c r="D588" s="10"/>
      <c r="E588" s="3"/>
      <c r="G588" s="14"/>
      <c r="I588" s="3"/>
      <c r="J588" s="3"/>
      <c r="K588" s="3"/>
      <c r="L588" s="3"/>
      <c r="N588" s="20"/>
      <c r="O588" s="21"/>
      <c r="P588" s="22"/>
      <c r="Q588" s="22"/>
      <c r="R588" s="22"/>
      <c r="S588" s="23"/>
      <c r="T588" s="24"/>
      <c r="U588" s="21"/>
      <c r="V588" s="21"/>
      <c r="W588" s="22"/>
      <c r="X588" s="23"/>
      <c r="Y588" s="24"/>
      <c r="Z588" s="14"/>
    </row>
    <row r="589" spans="1:26" x14ac:dyDescent="0.25">
      <c r="A589" s="3"/>
      <c r="B589" s="3"/>
      <c r="C589" s="3"/>
      <c r="D589" s="10"/>
      <c r="E589" s="3"/>
      <c r="G589" s="14"/>
      <c r="I589" s="3"/>
      <c r="J589" s="3"/>
      <c r="K589" s="3"/>
      <c r="L589" s="3"/>
      <c r="N589" s="20"/>
      <c r="O589" s="21"/>
      <c r="P589" s="22"/>
      <c r="Q589" s="22"/>
      <c r="R589" s="22"/>
      <c r="S589" s="23"/>
      <c r="T589" s="24"/>
      <c r="U589" s="21"/>
      <c r="V589" s="21"/>
      <c r="W589" s="22"/>
      <c r="X589" s="23"/>
      <c r="Y589" s="24"/>
      <c r="Z589" s="14"/>
    </row>
    <row r="590" spans="1:26" x14ac:dyDescent="0.25">
      <c r="A590" s="3"/>
      <c r="B590" s="3"/>
      <c r="C590" s="3"/>
      <c r="D590" s="10"/>
      <c r="E590" s="3"/>
      <c r="G590" s="14"/>
      <c r="I590" s="3"/>
      <c r="J590" s="3"/>
      <c r="K590" s="3"/>
      <c r="L590" s="3"/>
      <c r="N590" s="20"/>
      <c r="O590" s="21"/>
      <c r="P590" s="22"/>
      <c r="Q590" s="22"/>
      <c r="R590" s="22"/>
      <c r="S590" s="23"/>
      <c r="T590" s="24"/>
      <c r="U590" s="21"/>
      <c r="V590" s="21"/>
      <c r="W590" s="22"/>
      <c r="X590" s="23"/>
      <c r="Y590" s="24"/>
      <c r="Z590" s="14"/>
    </row>
    <row r="591" spans="1:26" x14ac:dyDescent="0.25">
      <c r="A591" s="3"/>
      <c r="B591" s="3"/>
      <c r="C591" s="3"/>
      <c r="D591" s="10"/>
      <c r="E591" s="3"/>
      <c r="G591" s="14"/>
      <c r="I591" s="3"/>
      <c r="J591" s="3"/>
      <c r="K591" s="3"/>
      <c r="L591" s="3"/>
      <c r="N591" s="20"/>
      <c r="O591" s="21"/>
      <c r="P591" s="22"/>
      <c r="Q591" s="22"/>
      <c r="R591" s="22"/>
      <c r="S591" s="23"/>
      <c r="T591" s="24"/>
      <c r="U591" s="21"/>
      <c r="V591" s="21"/>
      <c r="W591" s="22"/>
      <c r="X591" s="23"/>
      <c r="Y591" s="24"/>
      <c r="Z591" s="14"/>
    </row>
    <row r="592" spans="1:26" x14ac:dyDescent="0.25">
      <c r="A592" s="3"/>
      <c r="B592" s="3"/>
      <c r="C592" s="3"/>
      <c r="D592" s="10"/>
      <c r="E592" s="3"/>
      <c r="G592" s="14"/>
      <c r="I592" s="3"/>
      <c r="J592" s="3"/>
      <c r="K592" s="3"/>
      <c r="L592" s="3"/>
      <c r="N592" s="20"/>
      <c r="O592" s="21"/>
      <c r="P592" s="22"/>
      <c r="Q592" s="22"/>
      <c r="R592" s="22"/>
      <c r="S592" s="23"/>
      <c r="T592" s="24"/>
      <c r="U592" s="21"/>
      <c r="V592" s="21"/>
      <c r="W592" s="22"/>
      <c r="X592" s="23"/>
      <c r="Y592" s="24"/>
      <c r="Z592" s="14"/>
    </row>
    <row r="593" spans="1:26" x14ac:dyDescent="0.25">
      <c r="A593" s="3"/>
      <c r="B593" s="3"/>
      <c r="C593" s="3"/>
      <c r="D593" s="10"/>
      <c r="E593" s="3"/>
      <c r="G593" s="14"/>
      <c r="I593" s="3"/>
      <c r="J593" s="3"/>
      <c r="K593" s="3"/>
      <c r="L593" s="3"/>
      <c r="N593" s="20"/>
      <c r="O593" s="21"/>
      <c r="P593" s="22"/>
      <c r="Q593" s="22"/>
      <c r="R593" s="22"/>
      <c r="S593" s="23"/>
      <c r="T593" s="24"/>
      <c r="U593" s="21"/>
      <c r="V593" s="21"/>
      <c r="W593" s="22"/>
      <c r="X593" s="23"/>
      <c r="Y593" s="24"/>
      <c r="Z593" s="14"/>
    </row>
    <row r="594" spans="1:26" x14ac:dyDescent="0.25">
      <c r="A594" s="3"/>
      <c r="B594" s="3"/>
      <c r="C594" s="3"/>
      <c r="D594" s="10"/>
      <c r="E594" s="3"/>
      <c r="G594" s="14"/>
      <c r="I594" s="3"/>
      <c r="J594" s="3"/>
      <c r="K594" s="3"/>
      <c r="L594" s="3"/>
      <c r="N594" s="20"/>
      <c r="O594" s="21"/>
      <c r="P594" s="22"/>
      <c r="Q594" s="22"/>
      <c r="R594" s="22"/>
      <c r="S594" s="23"/>
      <c r="T594" s="24"/>
      <c r="U594" s="21"/>
      <c r="V594" s="21"/>
      <c r="W594" s="22"/>
      <c r="X594" s="23"/>
      <c r="Y594" s="24"/>
      <c r="Z594" s="14"/>
    </row>
    <row r="595" spans="1:26" x14ac:dyDescent="0.25">
      <c r="A595" s="3"/>
      <c r="B595" s="3"/>
      <c r="C595" s="3"/>
      <c r="D595" s="10"/>
      <c r="E595" s="3"/>
      <c r="G595" s="14"/>
      <c r="I595" s="3"/>
      <c r="J595" s="3"/>
      <c r="K595" s="3"/>
      <c r="L595" s="3"/>
      <c r="N595" s="20"/>
      <c r="O595" s="21"/>
      <c r="P595" s="22"/>
      <c r="Q595" s="22"/>
      <c r="R595" s="22"/>
      <c r="S595" s="23"/>
      <c r="T595" s="24"/>
      <c r="U595" s="21"/>
      <c r="V595" s="21"/>
      <c r="W595" s="22"/>
      <c r="X595" s="23"/>
      <c r="Y595" s="24"/>
      <c r="Z595" s="14"/>
    </row>
    <row r="596" spans="1:26" x14ac:dyDescent="0.25">
      <c r="A596" s="3"/>
      <c r="B596" s="3"/>
      <c r="C596" s="3"/>
      <c r="D596" s="10"/>
      <c r="E596" s="3"/>
      <c r="G596" s="14"/>
      <c r="I596" s="3"/>
      <c r="J596" s="3"/>
      <c r="K596" s="3"/>
      <c r="L596" s="3"/>
      <c r="N596" s="20"/>
      <c r="O596" s="21"/>
      <c r="P596" s="22"/>
      <c r="Q596" s="22"/>
      <c r="R596" s="22"/>
      <c r="S596" s="23"/>
      <c r="T596" s="24"/>
      <c r="U596" s="21"/>
      <c r="V596" s="21"/>
      <c r="W596" s="22"/>
      <c r="X596" s="23"/>
      <c r="Y596" s="24"/>
      <c r="Z596" s="14"/>
    </row>
    <row r="597" spans="1:26" x14ac:dyDescent="0.25">
      <c r="A597" s="3"/>
      <c r="B597" s="3"/>
      <c r="C597" s="3"/>
      <c r="D597" s="10"/>
      <c r="E597" s="3"/>
      <c r="G597" s="14"/>
      <c r="I597" s="3"/>
      <c r="J597" s="3"/>
      <c r="K597" s="3"/>
      <c r="L597" s="3"/>
      <c r="N597" s="20"/>
      <c r="O597" s="21"/>
      <c r="P597" s="22"/>
      <c r="Q597" s="22"/>
      <c r="R597" s="22"/>
      <c r="S597" s="23"/>
      <c r="T597" s="24"/>
      <c r="U597" s="21"/>
      <c r="V597" s="21"/>
      <c r="W597" s="22"/>
      <c r="X597" s="23"/>
      <c r="Y597" s="24"/>
      <c r="Z597" s="14"/>
    </row>
    <row r="598" spans="1:26" x14ac:dyDescent="0.25">
      <c r="A598" s="3"/>
      <c r="B598" s="3"/>
      <c r="C598" s="3"/>
      <c r="D598" s="10"/>
      <c r="E598" s="3"/>
      <c r="G598" s="14"/>
      <c r="I598" s="3"/>
      <c r="J598" s="3"/>
      <c r="K598" s="3"/>
      <c r="L598" s="3"/>
      <c r="N598" s="20"/>
      <c r="O598" s="21"/>
      <c r="P598" s="22"/>
      <c r="Q598" s="22"/>
      <c r="R598" s="22"/>
      <c r="S598" s="23"/>
      <c r="T598" s="24"/>
      <c r="U598" s="21"/>
      <c r="V598" s="21"/>
      <c r="W598" s="22"/>
      <c r="X598" s="23"/>
      <c r="Y598" s="24"/>
      <c r="Z598" s="14"/>
    </row>
    <row r="599" spans="1:26" x14ac:dyDescent="0.25">
      <c r="A599" s="3"/>
      <c r="B599" s="3"/>
      <c r="C599" s="3"/>
      <c r="D599" s="10"/>
      <c r="E599" s="3"/>
      <c r="G599" s="14"/>
      <c r="I599" s="3"/>
      <c r="J599" s="3"/>
      <c r="K599" s="3"/>
      <c r="L599" s="3"/>
      <c r="N599" s="20"/>
      <c r="O599" s="21"/>
      <c r="P599" s="22"/>
      <c r="Q599" s="22"/>
      <c r="R599" s="22"/>
      <c r="S599" s="23"/>
      <c r="T599" s="24"/>
      <c r="U599" s="21"/>
      <c r="V599" s="21"/>
      <c r="W599" s="22"/>
      <c r="X599" s="23"/>
      <c r="Y599" s="24"/>
      <c r="Z599" s="14"/>
    </row>
    <row r="600" spans="1:26" x14ac:dyDescent="0.25">
      <c r="A600" s="3"/>
      <c r="B600" s="3"/>
      <c r="C600" s="3"/>
      <c r="D600" s="10"/>
      <c r="E600" s="3"/>
      <c r="G600" s="14"/>
      <c r="I600" s="3"/>
      <c r="J600" s="3"/>
      <c r="K600" s="3"/>
      <c r="L600" s="3"/>
      <c r="N600" s="20"/>
      <c r="O600" s="21"/>
      <c r="P600" s="22"/>
      <c r="Q600" s="22"/>
      <c r="R600" s="22"/>
      <c r="S600" s="23"/>
      <c r="T600" s="24"/>
      <c r="U600" s="21"/>
      <c r="V600" s="21"/>
      <c r="W600" s="22"/>
      <c r="X600" s="23"/>
      <c r="Y600" s="24"/>
      <c r="Z600" s="14"/>
    </row>
    <row r="601" spans="1:26" x14ac:dyDescent="0.25">
      <c r="A601" s="3"/>
      <c r="B601" s="3"/>
      <c r="C601" s="3"/>
      <c r="D601" s="10"/>
      <c r="E601" s="3"/>
      <c r="G601" s="14"/>
      <c r="I601" s="3"/>
      <c r="J601" s="3"/>
      <c r="K601" s="3"/>
      <c r="L601" s="3"/>
      <c r="N601" s="20"/>
      <c r="O601" s="21"/>
      <c r="P601" s="22"/>
      <c r="Q601" s="22"/>
      <c r="R601" s="22"/>
      <c r="S601" s="23"/>
      <c r="T601" s="24"/>
      <c r="U601" s="21"/>
      <c r="V601" s="21"/>
      <c r="W601" s="22"/>
      <c r="X601" s="23"/>
      <c r="Y601" s="24"/>
      <c r="Z601" s="14"/>
    </row>
    <row r="602" spans="1:26" x14ac:dyDescent="0.25">
      <c r="A602" s="3"/>
      <c r="B602" s="3"/>
      <c r="C602" s="3"/>
      <c r="D602" s="10"/>
      <c r="E602" s="3"/>
      <c r="G602" s="14"/>
      <c r="I602" s="3"/>
      <c r="J602" s="3"/>
      <c r="K602" s="3"/>
      <c r="L602" s="3"/>
      <c r="N602" s="20"/>
      <c r="O602" s="21"/>
      <c r="P602" s="22"/>
      <c r="Q602" s="22"/>
      <c r="R602" s="22"/>
      <c r="S602" s="23"/>
      <c r="T602" s="24"/>
      <c r="U602" s="21"/>
      <c r="V602" s="21"/>
      <c r="W602" s="22"/>
      <c r="X602" s="23"/>
      <c r="Y602" s="24"/>
      <c r="Z602" s="14"/>
    </row>
    <row r="603" spans="1:26" x14ac:dyDescent="0.25">
      <c r="A603" s="3"/>
      <c r="B603" s="3"/>
      <c r="C603" s="3"/>
      <c r="D603" s="10"/>
      <c r="E603" s="3"/>
      <c r="G603" s="14"/>
      <c r="I603" s="3"/>
      <c r="J603" s="3"/>
      <c r="K603" s="3"/>
      <c r="L603" s="3"/>
      <c r="N603" s="20"/>
      <c r="O603" s="21"/>
      <c r="P603" s="22"/>
      <c r="Q603" s="22"/>
      <c r="R603" s="22"/>
      <c r="S603" s="23"/>
      <c r="T603" s="24"/>
      <c r="U603" s="21"/>
      <c r="V603" s="21"/>
      <c r="W603" s="22"/>
      <c r="X603" s="23"/>
      <c r="Y603" s="24"/>
      <c r="Z603" s="14"/>
    </row>
    <row r="604" spans="1:26" x14ac:dyDescent="0.25">
      <c r="A604" s="3"/>
      <c r="B604" s="3"/>
      <c r="C604" s="3"/>
      <c r="D604" s="10"/>
      <c r="E604" s="3"/>
      <c r="G604" s="14"/>
      <c r="I604" s="3"/>
      <c r="J604" s="3"/>
      <c r="K604" s="3"/>
      <c r="L604" s="3"/>
      <c r="N604" s="20"/>
      <c r="O604" s="21"/>
      <c r="P604" s="22"/>
      <c r="Q604" s="22"/>
      <c r="R604" s="22"/>
      <c r="S604" s="23"/>
      <c r="T604" s="24"/>
      <c r="U604" s="21"/>
      <c r="V604" s="21"/>
      <c r="W604" s="22"/>
      <c r="X604" s="23"/>
      <c r="Y604" s="24"/>
      <c r="Z604" s="14"/>
    </row>
    <row r="605" spans="1:26" x14ac:dyDescent="0.25">
      <c r="A605" s="3"/>
      <c r="B605" s="3"/>
      <c r="C605" s="3"/>
      <c r="D605" s="10"/>
      <c r="E605" s="3"/>
      <c r="G605" s="14"/>
      <c r="I605" s="3"/>
      <c r="J605" s="3"/>
      <c r="K605" s="3"/>
      <c r="L605" s="3"/>
      <c r="N605" s="20"/>
      <c r="O605" s="21"/>
      <c r="P605" s="22"/>
      <c r="Q605" s="22"/>
      <c r="R605" s="22"/>
      <c r="S605" s="23"/>
      <c r="T605" s="24"/>
      <c r="U605" s="21"/>
      <c r="V605" s="21"/>
      <c r="W605" s="22"/>
      <c r="X605" s="23"/>
      <c r="Y605" s="24"/>
      <c r="Z605" s="14"/>
    </row>
    <row r="606" spans="1:26" x14ac:dyDescent="0.25">
      <c r="A606" s="3"/>
      <c r="B606" s="3"/>
      <c r="C606" s="3"/>
      <c r="D606" s="10"/>
      <c r="E606" s="3"/>
      <c r="G606" s="14"/>
      <c r="I606" s="3"/>
      <c r="J606" s="3"/>
      <c r="K606" s="3"/>
      <c r="L606" s="3"/>
      <c r="N606" s="20"/>
      <c r="O606" s="21"/>
      <c r="P606" s="22"/>
      <c r="Q606" s="22"/>
      <c r="R606" s="22"/>
      <c r="S606" s="23"/>
      <c r="T606" s="24"/>
      <c r="U606" s="21"/>
      <c r="V606" s="21"/>
      <c r="W606" s="22"/>
      <c r="X606" s="23"/>
      <c r="Y606" s="24"/>
      <c r="Z606" s="14"/>
    </row>
    <row r="607" spans="1:26" x14ac:dyDescent="0.25">
      <c r="A607" s="3"/>
      <c r="B607" s="3"/>
      <c r="C607" s="3"/>
      <c r="D607" s="10"/>
      <c r="E607" s="3"/>
      <c r="G607" s="14"/>
      <c r="I607" s="3"/>
      <c r="J607" s="3"/>
      <c r="K607" s="3"/>
      <c r="L607" s="3"/>
      <c r="N607" s="20"/>
      <c r="O607" s="21"/>
      <c r="P607" s="22"/>
      <c r="Q607" s="22"/>
      <c r="R607" s="22"/>
      <c r="S607" s="23"/>
      <c r="T607" s="24"/>
      <c r="U607" s="21"/>
      <c r="V607" s="21"/>
      <c r="W607" s="22"/>
      <c r="X607" s="23"/>
      <c r="Y607" s="24"/>
      <c r="Z607" s="14"/>
    </row>
    <row r="608" spans="1:26" x14ac:dyDescent="0.25">
      <c r="A608" s="3"/>
      <c r="B608" s="3"/>
      <c r="C608" s="3"/>
      <c r="D608" s="10"/>
      <c r="E608" s="3"/>
      <c r="G608" s="14"/>
      <c r="I608" s="3"/>
      <c r="J608" s="3"/>
      <c r="K608" s="3"/>
      <c r="L608" s="3"/>
      <c r="N608" s="20"/>
      <c r="O608" s="21"/>
      <c r="P608" s="22"/>
      <c r="Q608" s="22"/>
      <c r="R608" s="22"/>
      <c r="S608" s="23"/>
      <c r="T608" s="24"/>
      <c r="U608" s="21"/>
      <c r="V608" s="21"/>
      <c r="W608" s="22"/>
      <c r="X608" s="23"/>
      <c r="Y608" s="24"/>
      <c r="Z608" s="14"/>
    </row>
    <row r="609" spans="1:26" x14ac:dyDescent="0.25">
      <c r="A609" s="3"/>
      <c r="B609" s="3"/>
      <c r="C609" s="3"/>
      <c r="D609" s="10"/>
      <c r="E609" s="3"/>
      <c r="G609" s="14"/>
      <c r="I609" s="3"/>
      <c r="J609" s="3"/>
      <c r="K609" s="3"/>
      <c r="L609" s="3"/>
      <c r="N609" s="20"/>
      <c r="O609" s="21"/>
      <c r="P609" s="22"/>
      <c r="Q609" s="22"/>
      <c r="R609" s="22"/>
      <c r="S609" s="23"/>
      <c r="T609" s="24"/>
      <c r="U609" s="21"/>
      <c r="V609" s="21"/>
      <c r="W609" s="22"/>
      <c r="X609" s="23"/>
      <c r="Y609" s="24"/>
      <c r="Z609" s="14"/>
    </row>
    <row r="610" spans="1:26" x14ac:dyDescent="0.25">
      <c r="A610" s="3"/>
      <c r="B610" s="3"/>
      <c r="C610" s="3"/>
      <c r="D610" s="10"/>
      <c r="E610" s="3"/>
      <c r="G610" s="14"/>
      <c r="I610" s="3"/>
      <c r="J610" s="3"/>
      <c r="K610" s="3"/>
      <c r="L610" s="3"/>
      <c r="N610" s="20"/>
      <c r="O610" s="21"/>
      <c r="P610" s="22"/>
      <c r="Q610" s="22"/>
      <c r="R610" s="22"/>
      <c r="S610" s="23"/>
      <c r="T610" s="24"/>
      <c r="U610" s="21"/>
      <c r="V610" s="21"/>
      <c r="W610" s="22"/>
      <c r="X610" s="23"/>
      <c r="Y610" s="24"/>
      <c r="Z610" s="14"/>
    </row>
    <row r="611" spans="1:26" x14ac:dyDescent="0.25">
      <c r="A611" s="3"/>
      <c r="B611" s="3"/>
      <c r="C611" s="3"/>
      <c r="D611" s="10"/>
      <c r="E611" s="3"/>
      <c r="G611" s="14"/>
      <c r="I611" s="3"/>
      <c r="J611" s="3"/>
      <c r="K611" s="3"/>
      <c r="L611" s="3"/>
      <c r="N611" s="20"/>
      <c r="O611" s="21"/>
      <c r="P611" s="22"/>
      <c r="Q611" s="22"/>
      <c r="R611" s="22"/>
      <c r="S611" s="23"/>
      <c r="T611" s="24"/>
      <c r="U611" s="21"/>
      <c r="V611" s="21"/>
      <c r="W611" s="22"/>
      <c r="X611" s="23"/>
      <c r="Y611" s="24"/>
      <c r="Z611" s="14"/>
    </row>
    <row r="612" spans="1:26" x14ac:dyDescent="0.25">
      <c r="A612" s="3"/>
      <c r="B612" s="3"/>
      <c r="C612" s="3"/>
      <c r="D612" s="10"/>
      <c r="E612" s="3"/>
      <c r="G612" s="14"/>
      <c r="I612" s="3"/>
      <c r="J612" s="3"/>
      <c r="K612" s="3"/>
      <c r="L612" s="3"/>
      <c r="N612" s="20"/>
      <c r="O612" s="21"/>
      <c r="P612" s="22"/>
      <c r="Q612" s="22"/>
      <c r="R612" s="22"/>
      <c r="S612" s="23"/>
      <c r="T612" s="24"/>
      <c r="U612" s="21"/>
      <c r="V612" s="21"/>
      <c r="W612" s="22"/>
      <c r="X612" s="23"/>
      <c r="Y612" s="24"/>
      <c r="Z612" s="14"/>
    </row>
    <row r="613" spans="1:26" x14ac:dyDescent="0.25">
      <c r="A613" s="3"/>
      <c r="B613" s="3"/>
      <c r="C613" s="3"/>
      <c r="D613" s="10"/>
      <c r="E613" s="3"/>
      <c r="G613" s="14"/>
      <c r="I613" s="3"/>
      <c r="J613" s="3"/>
      <c r="K613" s="3"/>
      <c r="L613" s="3"/>
      <c r="N613" s="20"/>
      <c r="O613" s="21"/>
      <c r="P613" s="22"/>
      <c r="Q613" s="22"/>
      <c r="R613" s="22"/>
      <c r="S613" s="23"/>
      <c r="T613" s="24"/>
      <c r="U613" s="21"/>
      <c r="V613" s="21"/>
      <c r="W613" s="22"/>
      <c r="X613" s="23"/>
      <c r="Y613" s="24"/>
      <c r="Z613" s="14"/>
    </row>
    <row r="614" spans="1:26" x14ac:dyDescent="0.25">
      <c r="A614" s="3"/>
      <c r="B614" s="3"/>
      <c r="C614" s="3"/>
      <c r="D614" s="10"/>
      <c r="E614" s="3"/>
      <c r="G614" s="14"/>
      <c r="I614" s="3"/>
      <c r="J614" s="3"/>
      <c r="K614" s="3"/>
      <c r="L614" s="3"/>
      <c r="N614" s="20"/>
      <c r="O614" s="21"/>
      <c r="P614" s="22"/>
      <c r="Q614" s="22"/>
      <c r="R614" s="22"/>
      <c r="S614" s="23"/>
      <c r="T614" s="24"/>
      <c r="U614" s="21"/>
      <c r="V614" s="21"/>
      <c r="W614" s="22"/>
      <c r="X614" s="23"/>
      <c r="Y614" s="24"/>
      <c r="Z614" s="14"/>
    </row>
    <row r="615" spans="1:26" x14ac:dyDescent="0.25">
      <c r="A615" s="3"/>
      <c r="B615" s="3"/>
      <c r="C615" s="3"/>
      <c r="D615" s="10"/>
      <c r="E615" s="3"/>
      <c r="G615" s="14"/>
      <c r="I615" s="3"/>
      <c r="J615" s="3"/>
      <c r="K615" s="3"/>
      <c r="L615" s="3"/>
      <c r="N615" s="20"/>
      <c r="O615" s="21"/>
      <c r="P615" s="22"/>
      <c r="Q615" s="22"/>
      <c r="R615" s="22"/>
      <c r="S615" s="23"/>
      <c r="T615" s="24"/>
      <c r="U615" s="21"/>
      <c r="V615" s="21"/>
      <c r="W615" s="22"/>
      <c r="X615" s="23"/>
      <c r="Y615" s="24"/>
      <c r="Z615" s="14"/>
    </row>
    <row r="616" spans="1:26" x14ac:dyDescent="0.25">
      <c r="A616" s="3"/>
      <c r="B616" s="3"/>
      <c r="C616" s="3"/>
      <c r="D616" s="10"/>
      <c r="E616" s="3"/>
      <c r="G616" s="14"/>
      <c r="I616" s="3"/>
      <c r="J616" s="3"/>
      <c r="K616" s="3"/>
      <c r="L616" s="3"/>
      <c r="N616" s="20"/>
      <c r="O616" s="21"/>
      <c r="P616" s="22"/>
      <c r="Q616" s="22"/>
      <c r="R616" s="22"/>
      <c r="S616" s="23"/>
      <c r="T616" s="24"/>
      <c r="U616" s="21"/>
      <c r="V616" s="21"/>
      <c r="W616" s="22"/>
      <c r="X616" s="23"/>
      <c r="Y616" s="24"/>
      <c r="Z616" s="14"/>
    </row>
    <row r="617" spans="1:26" x14ac:dyDescent="0.25">
      <c r="A617" s="3"/>
      <c r="B617" s="3"/>
      <c r="C617" s="3"/>
      <c r="D617" s="10"/>
      <c r="E617" s="3"/>
      <c r="G617" s="14"/>
      <c r="I617" s="3"/>
      <c r="J617" s="3"/>
      <c r="K617" s="3"/>
      <c r="L617" s="3"/>
      <c r="N617" s="20"/>
      <c r="O617" s="21"/>
      <c r="P617" s="22"/>
      <c r="Q617" s="22"/>
      <c r="R617" s="22"/>
      <c r="S617" s="23"/>
      <c r="T617" s="24"/>
      <c r="U617" s="21"/>
      <c r="V617" s="21"/>
      <c r="W617" s="22"/>
      <c r="X617" s="23"/>
      <c r="Y617" s="24"/>
      <c r="Z617" s="14"/>
    </row>
    <row r="618" spans="1:26" x14ac:dyDescent="0.25">
      <c r="A618" s="3"/>
      <c r="B618" s="3"/>
      <c r="C618" s="3"/>
      <c r="D618" s="10"/>
      <c r="E618" s="3"/>
      <c r="G618" s="14"/>
      <c r="I618" s="3"/>
      <c r="J618" s="3"/>
      <c r="K618" s="3"/>
      <c r="L618" s="3"/>
      <c r="N618" s="20"/>
      <c r="O618" s="21"/>
      <c r="P618" s="22"/>
      <c r="Q618" s="22"/>
      <c r="R618" s="22"/>
      <c r="S618" s="23"/>
      <c r="T618" s="24"/>
      <c r="U618" s="21"/>
      <c r="V618" s="21"/>
      <c r="W618" s="22"/>
      <c r="X618" s="23"/>
      <c r="Y618" s="24"/>
      <c r="Z618" s="14"/>
    </row>
    <row r="619" spans="1:26" x14ac:dyDescent="0.25">
      <c r="A619" s="3"/>
      <c r="B619" s="3"/>
      <c r="C619" s="3"/>
      <c r="D619" s="10"/>
      <c r="E619" s="3"/>
      <c r="G619" s="14"/>
      <c r="I619" s="3"/>
      <c r="J619" s="3"/>
      <c r="K619" s="3"/>
      <c r="L619" s="3"/>
      <c r="N619" s="20"/>
      <c r="O619" s="21"/>
      <c r="P619" s="22"/>
      <c r="Q619" s="22"/>
      <c r="R619" s="22"/>
      <c r="S619" s="23"/>
      <c r="T619" s="24"/>
      <c r="U619" s="21"/>
      <c r="V619" s="21"/>
      <c r="W619" s="22"/>
      <c r="X619" s="23"/>
      <c r="Y619" s="24"/>
      <c r="Z619" s="14"/>
    </row>
    <row r="620" spans="1:26" x14ac:dyDescent="0.25">
      <c r="A620" s="3"/>
      <c r="B620" s="3"/>
      <c r="C620" s="3"/>
      <c r="D620" s="10"/>
      <c r="E620" s="3"/>
      <c r="G620" s="14"/>
      <c r="I620" s="3"/>
      <c r="J620" s="3"/>
      <c r="K620" s="3"/>
      <c r="L620" s="3"/>
      <c r="N620" s="20"/>
      <c r="O620" s="21"/>
      <c r="P620" s="22"/>
      <c r="Q620" s="22"/>
      <c r="R620" s="22"/>
      <c r="S620" s="23"/>
      <c r="T620" s="24"/>
      <c r="U620" s="21"/>
      <c r="V620" s="21"/>
      <c r="W620" s="22"/>
      <c r="X620" s="23"/>
      <c r="Y620" s="24"/>
      <c r="Z620" s="14"/>
    </row>
    <row r="621" spans="1:26" x14ac:dyDescent="0.25">
      <c r="A621" s="3"/>
      <c r="B621" s="3"/>
      <c r="C621" s="3"/>
      <c r="D621" s="10"/>
      <c r="E621" s="3"/>
      <c r="G621" s="14"/>
      <c r="I621" s="3"/>
      <c r="J621" s="3"/>
      <c r="K621" s="3"/>
      <c r="L621" s="3"/>
      <c r="N621" s="20"/>
      <c r="O621" s="21"/>
      <c r="P621" s="22"/>
      <c r="Q621" s="22"/>
      <c r="R621" s="22"/>
      <c r="S621" s="23"/>
      <c r="T621" s="24"/>
      <c r="U621" s="21"/>
      <c r="V621" s="21"/>
      <c r="W621" s="22"/>
      <c r="X621" s="23"/>
      <c r="Y621" s="24"/>
      <c r="Z621" s="14"/>
    </row>
    <row r="622" spans="1:26" x14ac:dyDescent="0.25">
      <c r="A622" s="3"/>
      <c r="B622" s="3"/>
      <c r="C622" s="3"/>
      <c r="D622" s="10"/>
      <c r="E622" s="3"/>
      <c r="G622" s="14"/>
      <c r="I622" s="3"/>
      <c r="J622" s="3"/>
      <c r="K622" s="3"/>
      <c r="L622" s="3"/>
      <c r="N622" s="20"/>
      <c r="O622" s="21"/>
      <c r="P622" s="22"/>
      <c r="Q622" s="22"/>
      <c r="R622" s="22"/>
      <c r="S622" s="23"/>
      <c r="T622" s="24"/>
      <c r="U622" s="21"/>
      <c r="V622" s="21"/>
      <c r="W622" s="22"/>
      <c r="X622" s="23"/>
      <c r="Y622" s="24"/>
      <c r="Z622" s="14"/>
    </row>
    <row r="623" spans="1:26" x14ac:dyDescent="0.25">
      <c r="A623" s="3"/>
      <c r="B623" s="3"/>
      <c r="C623" s="3"/>
      <c r="D623" s="10"/>
      <c r="E623" s="3"/>
      <c r="G623" s="14"/>
      <c r="I623" s="3"/>
      <c r="J623" s="3"/>
      <c r="K623" s="3"/>
      <c r="L623" s="3"/>
      <c r="N623" s="20"/>
      <c r="O623" s="21"/>
      <c r="P623" s="22"/>
      <c r="Q623" s="22"/>
      <c r="R623" s="22"/>
      <c r="S623" s="23"/>
      <c r="T623" s="24"/>
      <c r="U623" s="21"/>
      <c r="V623" s="21"/>
      <c r="W623" s="22"/>
      <c r="X623" s="23"/>
      <c r="Y623" s="24"/>
      <c r="Z623" s="14"/>
    </row>
    <row r="624" spans="1:26" x14ac:dyDescent="0.25">
      <c r="A624" s="3"/>
      <c r="B624" s="3"/>
      <c r="C624" s="3"/>
      <c r="D624" s="10"/>
      <c r="E624" s="3"/>
      <c r="G624" s="14"/>
      <c r="I624" s="3"/>
      <c r="J624" s="3"/>
      <c r="K624" s="3"/>
      <c r="L624" s="3"/>
      <c r="N624" s="20"/>
      <c r="O624" s="21"/>
      <c r="P624" s="22"/>
      <c r="Q624" s="22"/>
      <c r="R624" s="22"/>
      <c r="S624" s="23"/>
      <c r="T624" s="24"/>
      <c r="U624" s="21"/>
      <c r="V624" s="21"/>
      <c r="W624" s="22"/>
      <c r="X624" s="23"/>
      <c r="Y624" s="24"/>
      <c r="Z624" s="14"/>
    </row>
    <row r="625" spans="1:26" x14ac:dyDescent="0.25">
      <c r="A625" s="3"/>
      <c r="B625" s="3"/>
      <c r="C625" s="3"/>
      <c r="D625" s="10"/>
      <c r="E625" s="3"/>
      <c r="G625" s="14"/>
      <c r="I625" s="3"/>
      <c r="J625" s="3"/>
      <c r="K625" s="3"/>
      <c r="L625" s="3"/>
      <c r="N625" s="20"/>
      <c r="O625" s="21"/>
      <c r="P625" s="22"/>
      <c r="Q625" s="22"/>
      <c r="R625" s="22"/>
      <c r="S625" s="23"/>
      <c r="T625" s="24"/>
      <c r="U625" s="21"/>
      <c r="V625" s="21"/>
      <c r="W625" s="22"/>
      <c r="X625" s="23"/>
      <c r="Y625" s="24"/>
      <c r="Z625" s="14"/>
    </row>
    <row r="626" spans="1:26" x14ac:dyDescent="0.25">
      <c r="A626" s="3"/>
      <c r="B626" s="3"/>
      <c r="C626" s="3"/>
      <c r="D626" s="10"/>
      <c r="E626" s="3"/>
      <c r="G626" s="14"/>
      <c r="I626" s="3"/>
      <c r="J626" s="3"/>
      <c r="K626" s="3"/>
      <c r="L626" s="3"/>
      <c r="N626" s="20"/>
      <c r="O626" s="21"/>
      <c r="P626" s="22"/>
      <c r="Q626" s="22"/>
      <c r="R626" s="22"/>
      <c r="S626" s="23"/>
      <c r="T626" s="24"/>
      <c r="U626" s="21"/>
      <c r="V626" s="21"/>
      <c r="W626" s="22"/>
      <c r="X626" s="23"/>
      <c r="Y626" s="24"/>
      <c r="Z626" s="14"/>
    </row>
    <row r="627" spans="1:26" x14ac:dyDescent="0.25">
      <c r="A627" s="3"/>
      <c r="B627" s="3"/>
      <c r="C627" s="3"/>
      <c r="D627" s="10"/>
      <c r="E627" s="3"/>
      <c r="G627" s="14"/>
      <c r="I627" s="3"/>
      <c r="J627" s="3"/>
      <c r="K627" s="3"/>
      <c r="L627" s="3"/>
      <c r="N627" s="20"/>
      <c r="O627" s="21"/>
      <c r="P627" s="22"/>
      <c r="Q627" s="22"/>
      <c r="R627" s="22"/>
      <c r="S627" s="23"/>
      <c r="T627" s="24"/>
      <c r="U627" s="21"/>
      <c r="V627" s="21"/>
      <c r="W627" s="22"/>
      <c r="X627" s="23"/>
      <c r="Y627" s="24"/>
      <c r="Z627" s="14"/>
    </row>
    <row r="628" spans="1:26" x14ac:dyDescent="0.25">
      <c r="A628" s="3"/>
      <c r="B628" s="3"/>
      <c r="C628" s="3"/>
      <c r="D628" s="10"/>
      <c r="E628" s="3"/>
      <c r="G628" s="14"/>
      <c r="I628" s="3"/>
      <c r="J628" s="3"/>
      <c r="K628" s="3"/>
      <c r="L628" s="3"/>
      <c r="N628" s="20"/>
      <c r="O628" s="21"/>
      <c r="P628" s="22"/>
      <c r="Q628" s="22"/>
      <c r="R628" s="22"/>
      <c r="S628" s="23"/>
      <c r="T628" s="24"/>
      <c r="U628" s="21"/>
      <c r="V628" s="21"/>
      <c r="W628" s="22"/>
      <c r="X628" s="23"/>
      <c r="Y628" s="24"/>
      <c r="Z628" s="14"/>
    </row>
    <row r="629" spans="1:26" x14ac:dyDescent="0.25">
      <c r="A629" s="3"/>
      <c r="B629" s="3"/>
      <c r="C629" s="3"/>
      <c r="D629" s="10"/>
      <c r="E629" s="3"/>
      <c r="G629" s="14"/>
      <c r="I629" s="3"/>
      <c r="J629" s="3"/>
      <c r="K629" s="3"/>
      <c r="L629" s="3"/>
      <c r="N629" s="20"/>
      <c r="O629" s="21"/>
      <c r="P629" s="22"/>
      <c r="Q629" s="22"/>
      <c r="R629" s="22"/>
      <c r="S629" s="23"/>
      <c r="T629" s="24"/>
      <c r="U629" s="21"/>
      <c r="V629" s="21"/>
      <c r="W629" s="22"/>
      <c r="X629" s="23"/>
      <c r="Y629" s="24"/>
      <c r="Z629" s="14"/>
    </row>
    <row r="630" spans="1:26" x14ac:dyDescent="0.25">
      <c r="A630" s="3"/>
      <c r="B630" s="3"/>
      <c r="C630" s="3"/>
      <c r="D630" s="10"/>
      <c r="E630" s="3"/>
      <c r="G630" s="14"/>
      <c r="I630" s="3"/>
      <c r="J630" s="3"/>
      <c r="K630" s="3"/>
      <c r="L630" s="3"/>
      <c r="N630" s="20"/>
      <c r="O630" s="21"/>
      <c r="P630" s="22"/>
      <c r="Q630" s="22"/>
      <c r="R630" s="22"/>
      <c r="S630" s="23"/>
      <c r="T630" s="24"/>
      <c r="U630" s="21"/>
      <c r="V630" s="21"/>
      <c r="W630" s="22"/>
      <c r="X630" s="23"/>
      <c r="Y630" s="24"/>
      <c r="Z630" s="14"/>
    </row>
    <row r="631" spans="1:26" x14ac:dyDescent="0.25">
      <c r="A631" s="3"/>
      <c r="B631" s="3"/>
      <c r="C631" s="3"/>
      <c r="D631" s="10"/>
      <c r="E631" s="3"/>
      <c r="G631" s="14"/>
      <c r="I631" s="3"/>
      <c r="J631" s="3"/>
      <c r="K631" s="3"/>
      <c r="L631" s="3"/>
      <c r="N631" s="20"/>
      <c r="O631" s="21"/>
      <c r="P631" s="22"/>
      <c r="Q631" s="22"/>
      <c r="R631" s="22"/>
      <c r="S631" s="23"/>
      <c r="T631" s="24"/>
      <c r="U631" s="21"/>
      <c r="V631" s="21"/>
      <c r="W631" s="22"/>
      <c r="X631" s="23"/>
      <c r="Y631" s="24"/>
      <c r="Z631" s="14"/>
    </row>
    <row r="632" spans="1:26" x14ac:dyDescent="0.25">
      <c r="A632" s="3"/>
      <c r="B632" s="3"/>
      <c r="C632" s="3"/>
      <c r="D632" s="10"/>
      <c r="E632" s="3"/>
      <c r="G632" s="14"/>
      <c r="I632" s="3"/>
      <c r="J632" s="3"/>
      <c r="K632" s="3"/>
      <c r="L632" s="3"/>
      <c r="N632" s="20"/>
      <c r="O632" s="21"/>
      <c r="P632" s="22"/>
      <c r="Q632" s="22"/>
      <c r="R632" s="22"/>
      <c r="S632" s="23"/>
      <c r="T632" s="24"/>
      <c r="U632" s="21"/>
      <c r="V632" s="21"/>
      <c r="W632" s="22"/>
      <c r="X632" s="23"/>
      <c r="Y632" s="24"/>
      <c r="Z632" s="14"/>
    </row>
    <row r="633" spans="1:26" x14ac:dyDescent="0.25">
      <c r="A633" s="3"/>
      <c r="B633" s="3"/>
      <c r="C633" s="3"/>
      <c r="D633" s="10"/>
      <c r="E633" s="3"/>
      <c r="G633" s="14"/>
      <c r="I633" s="3"/>
      <c r="J633" s="3"/>
      <c r="K633" s="3"/>
      <c r="L633" s="3"/>
      <c r="N633" s="20"/>
      <c r="O633" s="21"/>
      <c r="P633" s="22"/>
      <c r="Q633" s="22"/>
      <c r="R633" s="22"/>
      <c r="S633" s="23"/>
      <c r="T633" s="24"/>
      <c r="U633" s="21"/>
      <c r="V633" s="21"/>
      <c r="W633" s="22"/>
      <c r="X633" s="23"/>
      <c r="Y633" s="24"/>
      <c r="Z633" s="14"/>
    </row>
    <row r="634" spans="1:26" x14ac:dyDescent="0.25">
      <c r="A634" s="3"/>
      <c r="B634" s="3"/>
      <c r="C634" s="3"/>
      <c r="D634" s="10"/>
      <c r="E634" s="3"/>
      <c r="G634" s="14"/>
      <c r="I634" s="3"/>
      <c r="J634" s="3"/>
      <c r="K634" s="3"/>
      <c r="L634" s="3"/>
      <c r="N634" s="20"/>
      <c r="O634" s="21"/>
      <c r="P634" s="22"/>
      <c r="Q634" s="22"/>
      <c r="R634" s="22"/>
      <c r="S634" s="23"/>
      <c r="T634" s="24"/>
      <c r="U634" s="21"/>
      <c r="V634" s="21"/>
      <c r="W634" s="22"/>
      <c r="X634" s="23"/>
      <c r="Y634" s="24"/>
      <c r="Z634" s="14"/>
    </row>
    <row r="635" spans="1:26" x14ac:dyDescent="0.25">
      <c r="A635" s="3"/>
      <c r="B635" s="3"/>
      <c r="C635" s="3"/>
      <c r="D635" s="10"/>
      <c r="E635" s="3"/>
      <c r="G635" s="14"/>
      <c r="I635" s="3"/>
      <c r="J635" s="3"/>
      <c r="K635" s="3"/>
      <c r="L635" s="3"/>
      <c r="N635" s="20"/>
      <c r="O635" s="21"/>
      <c r="P635" s="22"/>
      <c r="Q635" s="22"/>
      <c r="R635" s="22"/>
      <c r="S635" s="23"/>
      <c r="T635" s="24"/>
      <c r="U635" s="21"/>
      <c r="V635" s="21"/>
      <c r="W635" s="22"/>
      <c r="X635" s="23"/>
      <c r="Y635" s="24"/>
      <c r="Z635" s="14"/>
    </row>
    <row r="636" spans="1:26" x14ac:dyDescent="0.25">
      <c r="A636" s="3"/>
      <c r="B636" s="3"/>
      <c r="C636" s="3"/>
      <c r="D636" s="10"/>
      <c r="E636" s="3"/>
      <c r="G636" s="14"/>
      <c r="I636" s="3"/>
      <c r="J636" s="3"/>
      <c r="K636" s="3"/>
      <c r="L636" s="3"/>
      <c r="N636" s="20"/>
      <c r="O636" s="21"/>
      <c r="P636" s="22"/>
      <c r="Q636" s="22"/>
      <c r="R636" s="22"/>
      <c r="S636" s="23"/>
      <c r="T636" s="24"/>
      <c r="U636" s="21"/>
      <c r="V636" s="21"/>
      <c r="W636" s="22"/>
      <c r="X636" s="23"/>
      <c r="Y636" s="24"/>
      <c r="Z636" s="14"/>
    </row>
    <row r="637" spans="1:26" x14ac:dyDescent="0.25">
      <c r="A637" s="3"/>
      <c r="B637" s="3"/>
      <c r="C637" s="3"/>
      <c r="D637" s="10"/>
      <c r="E637" s="3"/>
      <c r="G637" s="14"/>
      <c r="I637" s="3"/>
      <c r="J637" s="3"/>
      <c r="K637" s="3"/>
      <c r="L637" s="3"/>
      <c r="N637" s="20"/>
      <c r="O637" s="21"/>
      <c r="P637" s="22"/>
      <c r="Q637" s="22"/>
      <c r="R637" s="22"/>
      <c r="S637" s="23"/>
      <c r="T637" s="24"/>
      <c r="U637" s="21"/>
      <c r="V637" s="21"/>
      <c r="W637" s="22"/>
      <c r="X637" s="23"/>
      <c r="Y637" s="24"/>
      <c r="Z637" s="14"/>
    </row>
    <row r="638" spans="1:26" x14ac:dyDescent="0.25">
      <c r="A638" s="3"/>
      <c r="B638" s="3"/>
      <c r="C638" s="3"/>
      <c r="D638" s="10"/>
      <c r="E638" s="3"/>
      <c r="G638" s="14"/>
      <c r="I638" s="3"/>
      <c r="J638" s="3"/>
      <c r="K638" s="3"/>
      <c r="L638" s="3"/>
      <c r="N638" s="20"/>
      <c r="O638" s="21"/>
      <c r="P638" s="22"/>
      <c r="Q638" s="22"/>
      <c r="R638" s="22"/>
      <c r="S638" s="23"/>
      <c r="T638" s="24"/>
      <c r="U638" s="21"/>
      <c r="V638" s="21"/>
      <c r="W638" s="22"/>
      <c r="X638" s="23"/>
      <c r="Y638" s="24"/>
      <c r="Z638" s="14"/>
    </row>
    <row r="639" spans="1:26" x14ac:dyDescent="0.25">
      <c r="A639" s="3"/>
      <c r="B639" s="3"/>
      <c r="C639" s="3"/>
      <c r="D639" s="10"/>
      <c r="E639" s="3"/>
      <c r="G639" s="14"/>
      <c r="I639" s="3"/>
      <c r="J639" s="3"/>
      <c r="K639" s="3"/>
      <c r="L639" s="3"/>
      <c r="N639" s="20"/>
      <c r="O639" s="21"/>
      <c r="P639" s="22"/>
      <c r="Q639" s="22"/>
      <c r="R639" s="22"/>
      <c r="S639" s="23"/>
      <c r="T639" s="24"/>
      <c r="U639" s="21"/>
      <c r="V639" s="21"/>
      <c r="W639" s="22"/>
      <c r="X639" s="23"/>
      <c r="Y639" s="24"/>
      <c r="Z639" s="14"/>
    </row>
    <row r="640" spans="1:26" x14ac:dyDescent="0.25">
      <c r="A640" s="3"/>
      <c r="B640" s="3"/>
      <c r="C640" s="3"/>
      <c r="D640" s="10"/>
      <c r="E640" s="3"/>
      <c r="G640" s="14"/>
      <c r="I640" s="3"/>
      <c r="J640" s="3"/>
      <c r="K640" s="3"/>
      <c r="L640" s="3"/>
      <c r="N640" s="20"/>
      <c r="O640" s="21"/>
      <c r="P640" s="22"/>
      <c r="Q640" s="22"/>
      <c r="R640" s="22"/>
      <c r="S640" s="23"/>
      <c r="T640" s="24"/>
      <c r="U640" s="21"/>
      <c r="V640" s="21"/>
      <c r="W640" s="22"/>
      <c r="X640" s="23"/>
      <c r="Y640" s="24"/>
      <c r="Z640" s="14"/>
    </row>
    <row r="641" spans="1:26" x14ac:dyDescent="0.25">
      <c r="A641" s="3"/>
      <c r="B641" s="3"/>
      <c r="C641" s="3"/>
      <c r="D641" s="10"/>
      <c r="E641" s="3"/>
      <c r="G641" s="14"/>
      <c r="I641" s="3"/>
      <c r="J641" s="3"/>
      <c r="K641" s="3"/>
      <c r="L641" s="3"/>
      <c r="N641" s="20"/>
      <c r="O641" s="21"/>
      <c r="P641" s="22"/>
      <c r="Q641" s="22"/>
      <c r="R641" s="22"/>
      <c r="S641" s="23"/>
      <c r="T641" s="24"/>
      <c r="U641" s="21"/>
      <c r="V641" s="21"/>
      <c r="W641" s="22"/>
      <c r="X641" s="23"/>
      <c r="Y641" s="24"/>
      <c r="Z641" s="14"/>
    </row>
    <row r="642" spans="1:26" x14ac:dyDescent="0.25">
      <c r="A642" s="3"/>
      <c r="B642" s="3"/>
      <c r="C642" s="3"/>
      <c r="D642" s="10"/>
      <c r="E642" s="3"/>
      <c r="G642" s="14"/>
      <c r="I642" s="3"/>
      <c r="J642" s="3"/>
      <c r="K642" s="3"/>
      <c r="L642" s="3"/>
      <c r="N642" s="20"/>
      <c r="O642" s="21"/>
      <c r="P642" s="22"/>
      <c r="Q642" s="22"/>
      <c r="R642" s="22"/>
      <c r="S642" s="23"/>
      <c r="T642" s="24"/>
      <c r="U642" s="21"/>
      <c r="V642" s="21"/>
      <c r="W642" s="22"/>
      <c r="X642" s="23"/>
      <c r="Y642" s="24"/>
      <c r="Z642" s="14"/>
    </row>
    <row r="643" spans="1:26" x14ac:dyDescent="0.25">
      <c r="A643" s="3"/>
      <c r="B643" s="3"/>
      <c r="C643" s="3"/>
      <c r="D643" s="10"/>
      <c r="E643" s="3"/>
      <c r="G643" s="14"/>
      <c r="I643" s="3"/>
      <c r="J643" s="3"/>
      <c r="K643" s="3"/>
      <c r="L643" s="3"/>
      <c r="N643" s="20"/>
      <c r="O643" s="21"/>
      <c r="P643" s="22"/>
      <c r="Q643" s="22"/>
      <c r="R643" s="22"/>
      <c r="S643" s="23"/>
      <c r="T643" s="24"/>
      <c r="U643" s="21"/>
      <c r="V643" s="21"/>
      <c r="W643" s="22"/>
      <c r="X643" s="23"/>
      <c r="Y643" s="24"/>
      <c r="Z643" s="14"/>
    </row>
    <row r="644" spans="1:26" x14ac:dyDescent="0.25">
      <c r="A644" s="3"/>
      <c r="B644" s="3"/>
      <c r="C644" s="3"/>
      <c r="D644" s="10"/>
      <c r="E644" s="3"/>
      <c r="G644" s="14"/>
      <c r="I644" s="3"/>
      <c r="J644" s="3"/>
      <c r="K644" s="3"/>
      <c r="L644" s="3"/>
      <c r="N644" s="20"/>
      <c r="O644" s="21"/>
      <c r="P644" s="22"/>
      <c r="Q644" s="22"/>
      <c r="R644" s="22"/>
      <c r="S644" s="23"/>
      <c r="T644" s="24"/>
      <c r="U644" s="21"/>
      <c r="V644" s="21"/>
      <c r="W644" s="22"/>
      <c r="X644" s="23"/>
      <c r="Y644" s="24"/>
      <c r="Z644" s="14"/>
    </row>
    <row r="645" spans="1:26" x14ac:dyDescent="0.25">
      <c r="A645" s="3"/>
      <c r="B645" s="3"/>
      <c r="C645" s="3"/>
      <c r="D645" s="10"/>
      <c r="E645" s="3"/>
      <c r="G645" s="14"/>
      <c r="I645" s="3"/>
      <c r="J645" s="3"/>
      <c r="K645" s="3"/>
      <c r="L645" s="3"/>
      <c r="N645" s="20"/>
      <c r="O645" s="21"/>
      <c r="P645" s="22"/>
      <c r="Q645" s="22"/>
      <c r="R645" s="22"/>
      <c r="S645" s="23"/>
      <c r="T645" s="24"/>
      <c r="U645" s="21"/>
      <c r="V645" s="21"/>
      <c r="W645" s="22"/>
      <c r="X645" s="23"/>
      <c r="Y645" s="24"/>
      <c r="Z645" s="14"/>
    </row>
    <row r="646" spans="1:26" x14ac:dyDescent="0.25">
      <c r="A646" s="3"/>
      <c r="B646" s="3"/>
      <c r="C646" s="3"/>
      <c r="D646" s="10"/>
      <c r="E646" s="3"/>
      <c r="G646" s="14"/>
      <c r="I646" s="3"/>
      <c r="J646" s="3"/>
      <c r="K646" s="3"/>
      <c r="L646" s="3"/>
      <c r="N646" s="20"/>
      <c r="O646" s="21"/>
      <c r="P646" s="22"/>
      <c r="Q646" s="22"/>
      <c r="R646" s="22"/>
      <c r="S646" s="23"/>
      <c r="T646" s="24"/>
      <c r="U646" s="21"/>
      <c r="V646" s="21"/>
      <c r="W646" s="22"/>
      <c r="X646" s="23"/>
      <c r="Y646" s="24"/>
      <c r="Z646" s="14"/>
    </row>
    <row r="647" spans="1:26" x14ac:dyDescent="0.25">
      <c r="A647" s="3"/>
      <c r="B647" s="3"/>
      <c r="C647" s="3"/>
      <c r="D647" s="10"/>
      <c r="E647" s="3"/>
      <c r="G647" s="14"/>
      <c r="I647" s="3"/>
      <c r="J647" s="3"/>
      <c r="K647" s="3"/>
      <c r="L647" s="3"/>
      <c r="N647" s="20"/>
      <c r="O647" s="21"/>
      <c r="P647" s="22"/>
      <c r="Q647" s="22"/>
      <c r="R647" s="22"/>
      <c r="S647" s="23"/>
      <c r="T647" s="24"/>
      <c r="U647" s="21"/>
      <c r="V647" s="21"/>
      <c r="W647" s="22"/>
      <c r="X647" s="23"/>
      <c r="Y647" s="24"/>
      <c r="Z647" s="14"/>
    </row>
    <row r="648" spans="1:26" x14ac:dyDescent="0.25">
      <c r="A648" s="3"/>
      <c r="B648" s="3"/>
      <c r="C648" s="3"/>
      <c r="D648" s="10"/>
      <c r="E648" s="3"/>
      <c r="G648" s="14"/>
      <c r="I648" s="3"/>
      <c r="J648" s="3"/>
      <c r="K648" s="3"/>
      <c r="L648" s="3"/>
      <c r="N648" s="20"/>
      <c r="O648" s="21"/>
      <c r="P648" s="22"/>
      <c r="Q648" s="22"/>
      <c r="R648" s="22"/>
      <c r="S648" s="23"/>
      <c r="T648" s="24"/>
      <c r="U648" s="21"/>
      <c r="V648" s="21"/>
      <c r="W648" s="22"/>
      <c r="X648" s="23"/>
      <c r="Y648" s="24"/>
      <c r="Z648" s="14"/>
    </row>
    <row r="649" spans="1:26" x14ac:dyDescent="0.25">
      <c r="A649" s="3"/>
      <c r="B649" s="3"/>
      <c r="C649" s="3"/>
      <c r="D649" s="10"/>
      <c r="E649" s="3"/>
      <c r="G649" s="14"/>
      <c r="I649" s="3"/>
      <c r="J649" s="3"/>
      <c r="K649" s="3"/>
      <c r="L649" s="3"/>
      <c r="N649" s="20"/>
      <c r="O649" s="21"/>
      <c r="P649" s="22"/>
      <c r="Q649" s="22"/>
      <c r="R649" s="22"/>
      <c r="S649" s="23"/>
      <c r="T649" s="24"/>
      <c r="U649" s="21"/>
      <c r="V649" s="21"/>
      <c r="W649" s="22"/>
      <c r="X649" s="23"/>
      <c r="Y649" s="24"/>
      <c r="Z649" s="14"/>
    </row>
    <row r="650" spans="1:26" x14ac:dyDescent="0.25">
      <c r="A650" s="3"/>
      <c r="B650" s="3"/>
      <c r="C650" s="3"/>
      <c r="D650" s="10"/>
      <c r="E650" s="3"/>
      <c r="G650" s="14"/>
      <c r="I650" s="3"/>
      <c r="J650" s="3"/>
      <c r="K650" s="3"/>
      <c r="L650" s="3"/>
      <c r="N650" s="20"/>
      <c r="O650" s="21"/>
      <c r="P650" s="22"/>
      <c r="Q650" s="22"/>
      <c r="R650" s="22"/>
      <c r="S650" s="23"/>
      <c r="T650" s="24"/>
      <c r="U650" s="21"/>
      <c r="V650" s="21"/>
      <c r="W650" s="22"/>
      <c r="X650" s="23"/>
      <c r="Y650" s="24"/>
      <c r="Z650" s="14"/>
    </row>
    <row r="651" spans="1:26" x14ac:dyDescent="0.25">
      <c r="A651" s="3"/>
      <c r="B651" s="3"/>
      <c r="C651" s="3"/>
      <c r="D651" s="10"/>
      <c r="E651" s="3"/>
      <c r="G651" s="14"/>
      <c r="I651" s="3"/>
      <c r="J651" s="3"/>
      <c r="K651" s="3"/>
      <c r="L651" s="3"/>
      <c r="N651" s="20"/>
      <c r="O651" s="21"/>
      <c r="P651" s="22"/>
      <c r="Q651" s="22"/>
      <c r="R651" s="22"/>
      <c r="S651" s="23"/>
      <c r="T651" s="24"/>
      <c r="U651" s="21"/>
      <c r="V651" s="21"/>
      <c r="W651" s="22"/>
      <c r="X651" s="23"/>
      <c r="Y651" s="24"/>
      <c r="Z651" s="14"/>
    </row>
    <row r="652" spans="1:26" x14ac:dyDescent="0.25">
      <c r="A652" s="3"/>
      <c r="B652" s="3"/>
      <c r="C652" s="3"/>
      <c r="D652" s="10"/>
      <c r="E652" s="3"/>
      <c r="G652" s="14"/>
      <c r="I652" s="3"/>
      <c r="J652" s="3"/>
      <c r="K652" s="3"/>
      <c r="L652" s="3"/>
      <c r="N652" s="20"/>
      <c r="O652" s="21"/>
      <c r="P652" s="22"/>
      <c r="Q652" s="22"/>
      <c r="R652" s="22"/>
      <c r="S652" s="23"/>
      <c r="T652" s="24"/>
      <c r="U652" s="21"/>
      <c r="V652" s="21"/>
      <c r="W652" s="22"/>
      <c r="X652" s="23"/>
      <c r="Y652" s="24"/>
      <c r="Z652" s="14"/>
    </row>
    <row r="653" spans="1:26" x14ac:dyDescent="0.25">
      <c r="A653" s="3"/>
      <c r="B653" s="3"/>
      <c r="C653" s="3"/>
      <c r="D653" s="10"/>
      <c r="E653" s="3"/>
      <c r="G653" s="14"/>
      <c r="I653" s="3"/>
      <c r="J653" s="3"/>
      <c r="K653" s="3"/>
      <c r="L653" s="3"/>
      <c r="N653" s="20"/>
      <c r="O653" s="21"/>
      <c r="P653" s="22"/>
      <c r="Q653" s="22"/>
      <c r="R653" s="22"/>
      <c r="S653" s="23"/>
      <c r="T653" s="24"/>
      <c r="U653" s="21"/>
      <c r="V653" s="21"/>
      <c r="W653" s="22"/>
      <c r="X653" s="23"/>
      <c r="Y653" s="24"/>
      <c r="Z653" s="14"/>
    </row>
    <row r="654" spans="1:26" x14ac:dyDescent="0.25">
      <c r="A654" s="3"/>
      <c r="B654" s="3"/>
      <c r="C654" s="3"/>
      <c r="D654" s="10"/>
      <c r="E654" s="3"/>
      <c r="G654" s="14"/>
      <c r="I654" s="3"/>
      <c r="J654" s="3"/>
      <c r="K654" s="3"/>
      <c r="L654" s="3"/>
      <c r="N654" s="20"/>
      <c r="O654" s="21"/>
      <c r="P654" s="22"/>
      <c r="Q654" s="22"/>
      <c r="R654" s="22"/>
      <c r="S654" s="23"/>
      <c r="T654" s="24"/>
      <c r="U654" s="21"/>
      <c r="V654" s="21"/>
      <c r="W654" s="22"/>
      <c r="X654" s="23"/>
      <c r="Y654" s="24"/>
      <c r="Z654" s="14"/>
    </row>
    <row r="655" spans="1:26" x14ac:dyDescent="0.25">
      <c r="A655" s="3"/>
      <c r="B655" s="3"/>
      <c r="C655" s="3"/>
      <c r="D655" s="10"/>
      <c r="E655" s="3"/>
      <c r="G655" s="14"/>
      <c r="I655" s="3"/>
      <c r="J655" s="3"/>
      <c r="K655" s="3"/>
      <c r="L655" s="3"/>
      <c r="N655" s="20"/>
      <c r="O655" s="21"/>
      <c r="P655" s="22"/>
      <c r="Q655" s="22"/>
      <c r="R655" s="22"/>
      <c r="S655" s="23"/>
      <c r="T655" s="24"/>
      <c r="U655" s="21"/>
      <c r="V655" s="21"/>
      <c r="W655" s="22"/>
      <c r="X655" s="23"/>
      <c r="Y655" s="24"/>
      <c r="Z655" s="14"/>
    </row>
    <row r="656" spans="1:26" x14ac:dyDescent="0.25">
      <c r="A656" s="3"/>
      <c r="B656" s="3"/>
      <c r="C656" s="3"/>
      <c r="D656" s="10"/>
      <c r="E656" s="3"/>
      <c r="G656" s="14"/>
      <c r="I656" s="3"/>
      <c r="J656" s="3"/>
      <c r="K656" s="3"/>
      <c r="L656" s="3"/>
      <c r="N656" s="20"/>
      <c r="O656" s="21"/>
      <c r="P656" s="22"/>
      <c r="Q656" s="22"/>
      <c r="R656" s="22"/>
      <c r="S656" s="23"/>
      <c r="T656" s="24"/>
      <c r="U656" s="21"/>
      <c r="V656" s="21"/>
      <c r="W656" s="22"/>
      <c r="X656" s="23"/>
      <c r="Y656" s="24"/>
      <c r="Z656" s="14"/>
    </row>
    <row r="657" spans="1:26" x14ac:dyDescent="0.25">
      <c r="A657" s="3"/>
      <c r="B657" s="3"/>
      <c r="C657" s="3"/>
      <c r="D657" s="10"/>
      <c r="E657" s="3"/>
      <c r="G657" s="14"/>
      <c r="I657" s="3"/>
      <c r="J657" s="3"/>
      <c r="K657" s="3"/>
      <c r="L657" s="3"/>
      <c r="N657" s="20"/>
      <c r="O657" s="21"/>
      <c r="P657" s="22"/>
      <c r="Q657" s="22"/>
      <c r="R657" s="22"/>
      <c r="S657" s="23"/>
      <c r="T657" s="24"/>
      <c r="U657" s="21"/>
      <c r="V657" s="21"/>
      <c r="W657" s="22"/>
      <c r="X657" s="23"/>
      <c r="Y657" s="24"/>
      <c r="Z657" s="14"/>
    </row>
    <row r="658" spans="1:26" x14ac:dyDescent="0.25">
      <c r="A658" s="3"/>
      <c r="B658" s="3"/>
      <c r="C658" s="3"/>
      <c r="D658" s="10"/>
      <c r="E658" s="3"/>
      <c r="G658" s="14"/>
      <c r="I658" s="3"/>
      <c r="J658" s="3"/>
      <c r="K658" s="3"/>
      <c r="L658" s="3"/>
      <c r="N658" s="20"/>
      <c r="O658" s="21"/>
      <c r="P658" s="22"/>
      <c r="Q658" s="22"/>
      <c r="R658" s="22"/>
      <c r="S658" s="23"/>
      <c r="T658" s="24"/>
      <c r="U658" s="21"/>
      <c r="V658" s="21"/>
      <c r="W658" s="22"/>
      <c r="X658" s="23"/>
      <c r="Y658" s="24"/>
      <c r="Z658" s="14"/>
    </row>
    <row r="659" spans="1:26" x14ac:dyDescent="0.25">
      <c r="A659" s="3"/>
      <c r="B659" s="3"/>
      <c r="C659" s="3"/>
      <c r="D659" s="10"/>
      <c r="E659" s="3"/>
      <c r="G659" s="14"/>
      <c r="I659" s="3"/>
      <c r="J659" s="3"/>
      <c r="K659" s="3"/>
      <c r="L659" s="3"/>
      <c r="N659" s="20"/>
      <c r="O659" s="21"/>
      <c r="P659" s="22"/>
      <c r="Q659" s="22"/>
      <c r="R659" s="22"/>
      <c r="S659" s="23"/>
      <c r="T659" s="24"/>
      <c r="U659" s="21"/>
      <c r="V659" s="21"/>
      <c r="W659" s="22"/>
      <c r="X659" s="23"/>
      <c r="Y659" s="24"/>
      <c r="Z659" s="14"/>
    </row>
    <row r="660" spans="1:26" x14ac:dyDescent="0.25">
      <c r="A660" s="3"/>
      <c r="B660" s="3"/>
      <c r="C660" s="3"/>
      <c r="D660" s="10"/>
      <c r="E660" s="3"/>
      <c r="G660" s="14"/>
      <c r="I660" s="3"/>
      <c r="J660" s="3"/>
      <c r="K660" s="3"/>
      <c r="L660" s="3"/>
      <c r="N660" s="20"/>
      <c r="O660" s="21"/>
      <c r="P660" s="22"/>
      <c r="Q660" s="22"/>
      <c r="R660" s="22"/>
      <c r="S660" s="23"/>
      <c r="T660" s="24"/>
      <c r="U660" s="21"/>
      <c r="V660" s="21"/>
      <c r="W660" s="22"/>
      <c r="X660" s="23"/>
      <c r="Y660" s="24"/>
      <c r="Z660" s="14"/>
    </row>
    <row r="661" spans="1:26" x14ac:dyDescent="0.25">
      <c r="A661" s="3"/>
      <c r="B661" s="3"/>
      <c r="C661" s="3"/>
      <c r="D661" s="10"/>
      <c r="E661" s="3"/>
      <c r="G661" s="14"/>
      <c r="I661" s="3"/>
      <c r="J661" s="3"/>
      <c r="K661" s="3"/>
      <c r="L661" s="3"/>
      <c r="N661" s="20"/>
      <c r="O661" s="21"/>
      <c r="P661" s="22"/>
      <c r="Q661" s="22"/>
      <c r="R661" s="22"/>
      <c r="S661" s="23"/>
      <c r="T661" s="24"/>
      <c r="U661" s="21"/>
      <c r="V661" s="21"/>
      <c r="W661" s="22"/>
      <c r="X661" s="23"/>
      <c r="Y661" s="24"/>
      <c r="Z661" s="14"/>
    </row>
    <row r="662" spans="1:26" x14ac:dyDescent="0.25">
      <c r="A662" s="3"/>
      <c r="B662" s="3"/>
      <c r="C662" s="3"/>
      <c r="D662" s="10"/>
      <c r="E662" s="3"/>
      <c r="G662" s="14"/>
      <c r="I662" s="3"/>
      <c r="J662" s="3"/>
      <c r="K662" s="3"/>
      <c r="L662" s="3"/>
      <c r="N662" s="20"/>
      <c r="O662" s="21"/>
      <c r="P662" s="22"/>
      <c r="Q662" s="22"/>
      <c r="R662" s="22"/>
      <c r="S662" s="23"/>
      <c r="T662" s="24"/>
      <c r="U662" s="21"/>
      <c r="V662" s="21"/>
      <c r="W662" s="22"/>
      <c r="X662" s="23"/>
      <c r="Y662" s="24"/>
      <c r="Z662" s="14"/>
    </row>
    <row r="663" spans="1:26" x14ac:dyDescent="0.25">
      <c r="A663" s="3"/>
      <c r="B663" s="3"/>
      <c r="C663" s="3"/>
      <c r="D663" s="10"/>
      <c r="E663" s="3"/>
      <c r="G663" s="14"/>
      <c r="I663" s="3"/>
      <c r="J663" s="3"/>
      <c r="K663" s="3"/>
      <c r="L663" s="3"/>
      <c r="N663" s="20"/>
      <c r="O663" s="21"/>
      <c r="P663" s="22"/>
      <c r="Q663" s="22"/>
      <c r="R663" s="22"/>
      <c r="S663" s="23"/>
      <c r="T663" s="24"/>
      <c r="U663" s="21"/>
      <c r="V663" s="21"/>
      <c r="W663" s="22"/>
      <c r="X663" s="23"/>
      <c r="Y663" s="24"/>
      <c r="Z663" s="14"/>
    </row>
    <row r="664" spans="1:26" x14ac:dyDescent="0.25">
      <c r="A664" s="3"/>
      <c r="B664" s="3"/>
      <c r="C664" s="3"/>
      <c r="D664" s="10"/>
      <c r="E664" s="3"/>
      <c r="G664" s="14"/>
      <c r="I664" s="3"/>
      <c r="J664" s="3"/>
      <c r="K664" s="3"/>
      <c r="L664" s="3"/>
      <c r="N664" s="20"/>
      <c r="O664" s="21"/>
      <c r="P664" s="22"/>
      <c r="Q664" s="22"/>
      <c r="R664" s="22"/>
      <c r="S664" s="23"/>
      <c r="T664" s="24"/>
      <c r="U664" s="21"/>
      <c r="V664" s="21"/>
      <c r="W664" s="22"/>
      <c r="X664" s="23"/>
      <c r="Y664" s="24"/>
      <c r="Z664" s="14"/>
    </row>
    <row r="665" spans="1:26" x14ac:dyDescent="0.25">
      <c r="A665" s="3"/>
      <c r="B665" s="3"/>
      <c r="C665" s="3"/>
      <c r="D665" s="10"/>
      <c r="E665" s="3"/>
      <c r="G665" s="14"/>
      <c r="I665" s="3"/>
      <c r="J665" s="3"/>
      <c r="K665" s="3"/>
      <c r="L665" s="3"/>
      <c r="N665" s="20"/>
      <c r="O665" s="21"/>
      <c r="P665" s="22"/>
      <c r="Q665" s="22"/>
      <c r="R665" s="22"/>
      <c r="S665" s="23"/>
      <c r="T665" s="24"/>
      <c r="U665" s="21"/>
      <c r="V665" s="21"/>
      <c r="W665" s="22"/>
      <c r="X665" s="23"/>
      <c r="Y665" s="24"/>
      <c r="Z665" s="14"/>
    </row>
    <row r="666" spans="1:26" x14ac:dyDescent="0.25">
      <c r="A666" s="3"/>
      <c r="B666" s="3"/>
      <c r="C666" s="3"/>
      <c r="D666" s="10"/>
      <c r="E666" s="3"/>
      <c r="G666" s="14"/>
      <c r="I666" s="3"/>
      <c r="J666" s="3"/>
      <c r="K666" s="3"/>
      <c r="L666" s="3"/>
      <c r="N666" s="20"/>
      <c r="O666" s="21"/>
      <c r="P666" s="22"/>
      <c r="Q666" s="22"/>
      <c r="R666" s="22"/>
      <c r="S666" s="23"/>
      <c r="T666" s="24"/>
      <c r="U666" s="21"/>
      <c r="V666" s="21"/>
      <c r="W666" s="22"/>
      <c r="X666" s="23"/>
      <c r="Y666" s="24"/>
      <c r="Z666" s="14"/>
    </row>
    <row r="667" spans="1:26" x14ac:dyDescent="0.25">
      <c r="A667" s="3"/>
      <c r="B667" s="3"/>
      <c r="C667" s="3"/>
      <c r="D667" s="10"/>
      <c r="E667" s="3"/>
      <c r="G667" s="14"/>
      <c r="I667" s="3"/>
      <c r="J667" s="3"/>
      <c r="K667" s="3"/>
      <c r="L667" s="3"/>
      <c r="N667" s="20"/>
      <c r="O667" s="21"/>
      <c r="P667" s="22"/>
      <c r="Q667" s="22"/>
      <c r="R667" s="22"/>
      <c r="S667" s="23"/>
      <c r="T667" s="24"/>
      <c r="U667" s="21"/>
      <c r="V667" s="21"/>
      <c r="W667" s="22"/>
      <c r="X667" s="23"/>
      <c r="Y667" s="24"/>
      <c r="Z667" s="14"/>
    </row>
    <row r="668" spans="1:26" x14ac:dyDescent="0.25">
      <c r="A668" s="3"/>
      <c r="B668" s="3"/>
      <c r="C668" s="3"/>
      <c r="D668" s="10"/>
      <c r="E668" s="3"/>
      <c r="G668" s="14"/>
      <c r="I668" s="3"/>
      <c r="J668" s="3"/>
      <c r="K668" s="3"/>
      <c r="L668" s="3"/>
      <c r="N668" s="20"/>
      <c r="O668" s="21"/>
      <c r="P668" s="22"/>
      <c r="Q668" s="22"/>
      <c r="R668" s="22"/>
      <c r="S668" s="23"/>
      <c r="T668" s="24"/>
      <c r="U668" s="21"/>
      <c r="V668" s="21"/>
      <c r="W668" s="22"/>
      <c r="X668" s="23"/>
      <c r="Y668" s="24"/>
      <c r="Z668" s="14"/>
    </row>
    <row r="669" spans="1:26" x14ac:dyDescent="0.25">
      <c r="A669" s="3"/>
      <c r="B669" s="3"/>
      <c r="C669" s="3"/>
      <c r="D669" s="10"/>
      <c r="E669" s="3"/>
      <c r="G669" s="14"/>
      <c r="I669" s="3"/>
      <c r="J669" s="3"/>
      <c r="K669" s="3"/>
      <c r="L669" s="3"/>
      <c r="N669" s="20"/>
      <c r="O669" s="21"/>
      <c r="P669" s="22"/>
      <c r="Q669" s="22"/>
      <c r="R669" s="22"/>
      <c r="S669" s="23"/>
      <c r="T669" s="24"/>
      <c r="U669" s="21"/>
      <c r="V669" s="21"/>
      <c r="W669" s="22"/>
      <c r="X669" s="23"/>
      <c r="Y669" s="24"/>
      <c r="Z669" s="14"/>
    </row>
    <row r="670" spans="1:26" x14ac:dyDescent="0.25">
      <c r="A670" s="3"/>
      <c r="B670" s="3"/>
      <c r="C670" s="3"/>
      <c r="D670" s="10"/>
      <c r="E670" s="3"/>
      <c r="G670" s="14"/>
      <c r="I670" s="3"/>
      <c r="J670" s="3"/>
      <c r="K670" s="3"/>
      <c r="L670" s="3"/>
      <c r="N670" s="20"/>
      <c r="O670" s="21"/>
      <c r="P670" s="22"/>
      <c r="Q670" s="22"/>
      <c r="R670" s="22"/>
      <c r="S670" s="23"/>
      <c r="T670" s="24"/>
      <c r="U670" s="21"/>
      <c r="V670" s="21"/>
      <c r="W670" s="22"/>
      <c r="X670" s="23"/>
      <c r="Y670" s="24"/>
      <c r="Z670" s="14"/>
    </row>
    <row r="671" spans="1:26" x14ac:dyDescent="0.25">
      <c r="A671" s="3"/>
      <c r="B671" s="3"/>
      <c r="C671" s="3"/>
      <c r="D671" s="10"/>
      <c r="E671" s="3"/>
      <c r="G671" s="14"/>
      <c r="I671" s="3"/>
      <c r="J671" s="3"/>
      <c r="K671" s="3"/>
      <c r="L671" s="3"/>
      <c r="N671" s="20"/>
      <c r="O671" s="21"/>
      <c r="P671" s="22"/>
      <c r="Q671" s="22"/>
      <c r="R671" s="22"/>
      <c r="S671" s="23"/>
      <c r="T671" s="24"/>
      <c r="U671" s="21"/>
      <c r="V671" s="21"/>
      <c r="W671" s="22"/>
      <c r="X671" s="23"/>
      <c r="Y671" s="24"/>
      <c r="Z671" s="14"/>
    </row>
    <row r="672" spans="1:26" x14ac:dyDescent="0.25">
      <c r="A672" s="3"/>
      <c r="B672" s="3"/>
      <c r="C672" s="3"/>
      <c r="D672" s="10"/>
      <c r="E672" s="3"/>
      <c r="G672" s="14"/>
      <c r="I672" s="3"/>
      <c r="J672" s="3"/>
      <c r="K672" s="3"/>
      <c r="L672" s="3"/>
      <c r="N672" s="20"/>
      <c r="O672" s="21"/>
      <c r="P672" s="22"/>
      <c r="Q672" s="22"/>
      <c r="R672" s="22"/>
      <c r="S672" s="23"/>
      <c r="T672" s="24"/>
      <c r="U672" s="21"/>
      <c r="V672" s="21"/>
      <c r="W672" s="22"/>
      <c r="X672" s="23"/>
      <c r="Y672" s="24"/>
      <c r="Z672" s="14"/>
    </row>
    <row r="673" spans="1:26" x14ac:dyDescent="0.25">
      <c r="A673" s="3"/>
      <c r="B673" s="3"/>
      <c r="C673" s="3"/>
      <c r="D673" s="10"/>
      <c r="E673" s="3"/>
      <c r="G673" s="14"/>
      <c r="I673" s="3"/>
      <c r="J673" s="3"/>
      <c r="K673" s="3"/>
      <c r="L673" s="3"/>
      <c r="N673" s="20"/>
      <c r="O673" s="21"/>
      <c r="P673" s="22"/>
      <c r="Q673" s="22"/>
      <c r="R673" s="22"/>
      <c r="S673" s="23"/>
      <c r="T673" s="24"/>
      <c r="U673" s="21"/>
      <c r="V673" s="21"/>
      <c r="W673" s="22"/>
      <c r="X673" s="23"/>
      <c r="Y673" s="24"/>
      <c r="Z673" s="14"/>
    </row>
    <row r="674" spans="1:26" x14ac:dyDescent="0.25">
      <c r="A674" s="3"/>
      <c r="B674" s="3"/>
      <c r="C674" s="3"/>
      <c r="D674" s="10"/>
      <c r="E674" s="3"/>
      <c r="G674" s="14"/>
      <c r="I674" s="3"/>
      <c r="J674" s="3"/>
      <c r="K674" s="3"/>
      <c r="L674" s="3"/>
      <c r="N674" s="20"/>
      <c r="O674" s="21"/>
      <c r="P674" s="22"/>
      <c r="Q674" s="22"/>
      <c r="R674" s="22"/>
      <c r="S674" s="23"/>
      <c r="T674" s="24"/>
      <c r="U674" s="21"/>
      <c r="V674" s="21"/>
      <c r="W674" s="22"/>
      <c r="X674" s="23"/>
      <c r="Y674" s="24"/>
      <c r="Z674" s="14"/>
    </row>
    <row r="675" spans="1:26" x14ac:dyDescent="0.25">
      <c r="A675" s="3"/>
      <c r="B675" s="3"/>
      <c r="C675" s="3"/>
      <c r="D675" s="10"/>
      <c r="E675" s="3"/>
      <c r="G675" s="14"/>
      <c r="I675" s="3"/>
      <c r="J675" s="3"/>
      <c r="K675" s="3"/>
      <c r="L675" s="3"/>
      <c r="N675" s="20"/>
      <c r="O675" s="21"/>
      <c r="P675" s="22"/>
      <c r="Q675" s="22"/>
      <c r="R675" s="22"/>
      <c r="S675" s="23"/>
      <c r="T675" s="24"/>
      <c r="U675" s="21"/>
      <c r="V675" s="21"/>
      <c r="W675" s="22"/>
      <c r="X675" s="23"/>
      <c r="Y675" s="24"/>
      <c r="Z675" s="14"/>
    </row>
    <row r="676" spans="1:26" x14ac:dyDescent="0.25">
      <c r="A676" s="3"/>
      <c r="B676" s="3"/>
      <c r="C676" s="3"/>
      <c r="D676" s="10"/>
      <c r="E676" s="3"/>
      <c r="G676" s="14"/>
      <c r="I676" s="3"/>
      <c r="J676" s="3"/>
      <c r="K676" s="3"/>
      <c r="L676" s="3"/>
      <c r="N676" s="20"/>
      <c r="O676" s="21"/>
      <c r="P676" s="22"/>
      <c r="Q676" s="22"/>
      <c r="R676" s="22"/>
      <c r="S676" s="23"/>
      <c r="T676" s="24"/>
      <c r="U676" s="21"/>
      <c r="V676" s="21"/>
      <c r="W676" s="22"/>
      <c r="X676" s="23"/>
      <c r="Y676" s="24"/>
      <c r="Z676" s="14"/>
    </row>
    <row r="677" spans="1:26" x14ac:dyDescent="0.25">
      <c r="A677" s="3"/>
      <c r="B677" s="3"/>
      <c r="C677" s="3"/>
      <c r="D677" s="10"/>
      <c r="E677" s="3"/>
      <c r="G677" s="14"/>
      <c r="I677" s="3"/>
      <c r="J677" s="3"/>
      <c r="K677" s="3"/>
      <c r="L677" s="3"/>
      <c r="N677" s="20"/>
      <c r="O677" s="21"/>
      <c r="P677" s="22"/>
      <c r="Q677" s="22"/>
      <c r="R677" s="22"/>
      <c r="S677" s="23"/>
      <c r="T677" s="24"/>
      <c r="U677" s="21"/>
      <c r="V677" s="21"/>
      <c r="W677" s="22"/>
      <c r="X677" s="23"/>
      <c r="Y677" s="24"/>
      <c r="Z677" s="14"/>
    </row>
    <row r="678" spans="1:26" x14ac:dyDescent="0.25">
      <c r="A678" s="3"/>
      <c r="B678" s="3"/>
      <c r="C678" s="3"/>
      <c r="D678" s="10"/>
      <c r="E678" s="3"/>
      <c r="G678" s="14"/>
      <c r="I678" s="3"/>
      <c r="J678" s="3"/>
      <c r="K678" s="3"/>
      <c r="L678" s="3"/>
      <c r="N678" s="20"/>
      <c r="O678" s="21"/>
      <c r="P678" s="22"/>
      <c r="Q678" s="22"/>
      <c r="R678" s="22"/>
      <c r="S678" s="23"/>
      <c r="T678" s="24"/>
      <c r="U678" s="21"/>
      <c r="V678" s="21"/>
      <c r="W678" s="22"/>
      <c r="X678" s="23"/>
      <c r="Y678" s="24"/>
      <c r="Z678" s="14"/>
    </row>
    <row r="679" spans="1:26" x14ac:dyDescent="0.25">
      <c r="A679" s="3"/>
      <c r="B679" s="3"/>
      <c r="C679" s="3"/>
      <c r="D679" s="10"/>
      <c r="E679" s="3"/>
      <c r="G679" s="14"/>
      <c r="I679" s="3"/>
      <c r="J679" s="3"/>
      <c r="K679" s="3"/>
      <c r="L679" s="3"/>
      <c r="N679" s="20"/>
      <c r="O679" s="21"/>
      <c r="P679" s="22"/>
      <c r="Q679" s="22"/>
      <c r="R679" s="22"/>
      <c r="S679" s="23"/>
      <c r="T679" s="24"/>
      <c r="U679" s="21"/>
      <c r="V679" s="21"/>
      <c r="W679" s="22"/>
      <c r="X679" s="23"/>
      <c r="Y679" s="24"/>
      <c r="Z679" s="14"/>
    </row>
    <row r="680" spans="1:26" x14ac:dyDescent="0.25">
      <c r="A680" s="3"/>
      <c r="B680" s="3"/>
      <c r="C680" s="3"/>
      <c r="D680" s="10"/>
      <c r="E680" s="3"/>
      <c r="G680" s="14"/>
      <c r="I680" s="3"/>
      <c r="J680" s="3"/>
      <c r="K680" s="3"/>
      <c r="L680" s="3"/>
      <c r="N680" s="20"/>
      <c r="O680" s="21"/>
      <c r="P680" s="22"/>
      <c r="Q680" s="22"/>
      <c r="R680" s="22"/>
      <c r="S680" s="23"/>
      <c r="T680" s="24"/>
      <c r="U680" s="21"/>
      <c r="V680" s="21"/>
      <c r="W680" s="22"/>
      <c r="X680" s="23"/>
      <c r="Y680" s="24"/>
      <c r="Z680" s="14"/>
    </row>
    <row r="681" spans="1:26" x14ac:dyDescent="0.25">
      <c r="A681" s="3"/>
      <c r="B681" s="3"/>
      <c r="C681" s="3"/>
      <c r="D681" s="10"/>
      <c r="E681" s="3"/>
      <c r="G681" s="14"/>
      <c r="I681" s="3"/>
      <c r="J681" s="3"/>
      <c r="K681" s="3"/>
      <c r="L681" s="3"/>
      <c r="N681" s="20"/>
      <c r="O681" s="21"/>
      <c r="P681" s="22"/>
      <c r="Q681" s="22"/>
      <c r="R681" s="22"/>
      <c r="S681" s="23"/>
      <c r="T681" s="24"/>
      <c r="U681" s="21"/>
      <c r="V681" s="21"/>
      <c r="W681" s="22"/>
      <c r="X681" s="23"/>
      <c r="Y681" s="24"/>
      <c r="Z681" s="14"/>
    </row>
    <row r="682" spans="1:26" x14ac:dyDescent="0.25">
      <c r="A682" s="3"/>
      <c r="B682" s="3"/>
      <c r="C682" s="3"/>
      <c r="D682" s="10"/>
      <c r="E682" s="3"/>
      <c r="G682" s="14"/>
      <c r="I682" s="3"/>
      <c r="J682" s="3"/>
      <c r="K682" s="3"/>
      <c r="L682" s="3"/>
      <c r="N682" s="20"/>
      <c r="O682" s="21"/>
      <c r="P682" s="22"/>
      <c r="Q682" s="22"/>
      <c r="R682" s="22"/>
      <c r="S682" s="23"/>
      <c r="T682" s="24"/>
      <c r="U682" s="21"/>
      <c r="V682" s="21"/>
      <c r="W682" s="22"/>
      <c r="X682" s="23"/>
      <c r="Y682" s="24"/>
      <c r="Z682" s="14"/>
    </row>
    <row r="683" spans="1:26" x14ac:dyDescent="0.25">
      <c r="A683" s="3"/>
      <c r="B683" s="3"/>
      <c r="C683" s="3"/>
      <c r="D683" s="10"/>
      <c r="E683" s="3"/>
      <c r="G683" s="14"/>
      <c r="I683" s="3"/>
      <c r="J683" s="3"/>
      <c r="K683" s="3"/>
      <c r="L683" s="3"/>
      <c r="N683" s="20"/>
      <c r="O683" s="21"/>
      <c r="P683" s="22"/>
      <c r="Q683" s="22"/>
      <c r="R683" s="22"/>
      <c r="S683" s="23"/>
      <c r="T683" s="24"/>
      <c r="U683" s="21"/>
      <c r="V683" s="21"/>
      <c r="W683" s="22"/>
      <c r="X683" s="23"/>
      <c r="Y683" s="24"/>
      <c r="Z683" s="14"/>
    </row>
    <row r="684" spans="1:26" x14ac:dyDescent="0.25">
      <c r="A684" s="3"/>
      <c r="B684" s="3"/>
      <c r="C684" s="3"/>
      <c r="D684" s="10"/>
      <c r="E684" s="3"/>
      <c r="G684" s="14"/>
      <c r="I684" s="3"/>
      <c r="J684" s="3"/>
      <c r="K684" s="3"/>
      <c r="L684" s="3"/>
      <c r="N684" s="20"/>
      <c r="O684" s="21"/>
      <c r="P684" s="22"/>
      <c r="Q684" s="22"/>
      <c r="R684" s="22"/>
      <c r="S684" s="23"/>
      <c r="T684" s="24"/>
      <c r="U684" s="21"/>
      <c r="V684" s="21"/>
      <c r="W684" s="22"/>
      <c r="X684" s="23"/>
      <c r="Y684" s="24"/>
      <c r="Z684" s="14"/>
    </row>
    <row r="685" spans="1:26" x14ac:dyDescent="0.25">
      <c r="A685" s="3"/>
      <c r="B685" s="3"/>
      <c r="C685" s="3"/>
      <c r="D685" s="10"/>
      <c r="E685" s="3"/>
      <c r="G685" s="14"/>
      <c r="I685" s="3"/>
      <c r="J685" s="3"/>
      <c r="K685" s="3"/>
      <c r="L685" s="3"/>
      <c r="N685" s="20"/>
      <c r="O685" s="21"/>
      <c r="P685" s="22"/>
      <c r="Q685" s="22"/>
      <c r="R685" s="22"/>
      <c r="S685" s="23"/>
      <c r="T685" s="24"/>
      <c r="U685" s="21"/>
      <c r="V685" s="21"/>
      <c r="W685" s="22"/>
      <c r="X685" s="23"/>
      <c r="Y685" s="24"/>
      <c r="Z685" s="14"/>
    </row>
    <row r="686" spans="1:26" x14ac:dyDescent="0.25">
      <c r="A686" s="3"/>
      <c r="B686" s="3"/>
      <c r="C686" s="3"/>
      <c r="D686" s="10"/>
      <c r="E686" s="3"/>
      <c r="G686" s="14"/>
      <c r="I686" s="3"/>
      <c r="J686" s="3"/>
      <c r="K686" s="3"/>
      <c r="L686" s="3"/>
      <c r="N686" s="20"/>
      <c r="O686" s="21"/>
      <c r="P686" s="22"/>
      <c r="Q686" s="22"/>
      <c r="R686" s="22"/>
      <c r="S686" s="23"/>
      <c r="T686" s="24"/>
      <c r="U686" s="21"/>
      <c r="V686" s="21"/>
      <c r="W686" s="22"/>
      <c r="X686" s="23"/>
      <c r="Y686" s="24"/>
      <c r="Z686" s="14"/>
    </row>
    <row r="687" spans="1:26" x14ac:dyDescent="0.25">
      <c r="A687" s="3"/>
      <c r="B687" s="3"/>
      <c r="C687" s="3"/>
      <c r="D687" s="10"/>
      <c r="E687" s="3"/>
      <c r="G687" s="14"/>
      <c r="I687" s="3"/>
      <c r="J687" s="3"/>
      <c r="K687" s="3"/>
      <c r="L687" s="3"/>
      <c r="N687" s="20"/>
      <c r="O687" s="21"/>
      <c r="P687" s="22"/>
      <c r="Q687" s="22"/>
      <c r="R687" s="22"/>
      <c r="S687" s="23"/>
      <c r="T687" s="24"/>
      <c r="U687" s="21"/>
      <c r="V687" s="21"/>
      <c r="W687" s="22"/>
      <c r="X687" s="23"/>
      <c r="Y687" s="24"/>
      <c r="Z687" s="14"/>
    </row>
    <row r="688" spans="1:26" x14ac:dyDescent="0.25">
      <c r="A688" s="3"/>
      <c r="B688" s="3"/>
      <c r="C688" s="3"/>
      <c r="D688" s="10"/>
      <c r="E688" s="3"/>
      <c r="G688" s="14"/>
      <c r="I688" s="3"/>
      <c r="J688" s="3"/>
      <c r="K688" s="3"/>
      <c r="L688" s="3"/>
      <c r="N688" s="20"/>
      <c r="O688" s="21"/>
      <c r="P688" s="22"/>
      <c r="Q688" s="22"/>
      <c r="R688" s="22"/>
      <c r="S688" s="23"/>
      <c r="T688" s="24"/>
      <c r="U688" s="21"/>
      <c r="V688" s="21"/>
      <c r="W688" s="22"/>
      <c r="X688" s="23"/>
      <c r="Y688" s="24"/>
      <c r="Z688" s="14"/>
    </row>
    <row r="689" spans="1:26" x14ac:dyDescent="0.25">
      <c r="A689" s="3"/>
      <c r="B689" s="3"/>
      <c r="C689" s="3"/>
      <c r="D689" s="10"/>
      <c r="E689" s="3"/>
      <c r="G689" s="14"/>
      <c r="I689" s="3"/>
      <c r="J689" s="3"/>
      <c r="K689" s="3"/>
      <c r="L689" s="3"/>
      <c r="N689" s="20"/>
      <c r="O689" s="21"/>
      <c r="P689" s="22"/>
      <c r="Q689" s="22"/>
      <c r="R689" s="22"/>
      <c r="S689" s="23"/>
      <c r="T689" s="24"/>
      <c r="U689" s="21"/>
      <c r="V689" s="21"/>
      <c r="W689" s="22"/>
      <c r="X689" s="23"/>
      <c r="Y689" s="24"/>
      <c r="Z689" s="14"/>
    </row>
    <row r="690" spans="1:26" x14ac:dyDescent="0.25">
      <c r="A690" s="3"/>
      <c r="B690" s="3"/>
      <c r="C690" s="3"/>
      <c r="D690" s="10"/>
      <c r="E690" s="3"/>
      <c r="G690" s="14"/>
      <c r="I690" s="3"/>
      <c r="J690" s="3"/>
      <c r="K690" s="3"/>
      <c r="L690" s="3"/>
      <c r="N690" s="20"/>
      <c r="O690" s="21"/>
      <c r="P690" s="22"/>
      <c r="Q690" s="22"/>
      <c r="R690" s="22"/>
      <c r="S690" s="23"/>
      <c r="T690" s="24"/>
      <c r="U690" s="21"/>
      <c r="V690" s="21"/>
      <c r="W690" s="22"/>
      <c r="X690" s="23"/>
      <c r="Y690" s="24"/>
      <c r="Z690" s="14"/>
    </row>
    <row r="691" spans="1:26" x14ac:dyDescent="0.25">
      <c r="A691" s="3"/>
      <c r="B691" s="3"/>
      <c r="C691" s="3"/>
      <c r="D691" s="10"/>
      <c r="E691" s="3"/>
      <c r="G691" s="14"/>
      <c r="I691" s="3"/>
      <c r="J691" s="3"/>
      <c r="K691" s="3"/>
      <c r="L691" s="3"/>
      <c r="N691" s="20"/>
      <c r="O691" s="21"/>
      <c r="P691" s="22"/>
      <c r="Q691" s="22"/>
      <c r="R691" s="22"/>
      <c r="S691" s="23"/>
      <c r="T691" s="24"/>
      <c r="U691" s="21"/>
      <c r="V691" s="21"/>
      <c r="W691" s="22"/>
      <c r="X691" s="23"/>
      <c r="Y691" s="24"/>
      <c r="Z691" s="14"/>
    </row>
    <row r="692" spans="1:26" x14ac:dyDescent="0.25">
      <c r="A692" s="3"/>
      <c r="B692" s="3"/>
      <c r="C692" s="3"/>
      <c r="D692" s="10"/>
      <c r="E692" s="3"/>
      <c r="G692" s="14"/>
      <c r="I692" s="3"/>
      <c r="J692" s="3"/>
      <c r="K692" s="3"/>
      <c r="L692" s="3"/>
      <c r="N692" s="20"/>
      <c r="O692" s="21"/>
      <c r="P692" s="22"/>
      <c r="Q692" s="22"/>
      <c r="R692" s="22"/>
      <c r="S692" s="23"/>
      <c r="T692" s="24"/>
      <c r="U692" s="21"/>
      <c r="V692" s="21"/>
      <c r="W692" s="22"/>
      <c r="X692" s="23"/>
      <c r="Y692" s="24"/>
      <c r="Z692" s="14"/>
    </row>
    <row r="693" spans="1:26" x14ac:dyDescent="0.25">
      <c r="A693" s="3"/>
      <c r="B693" s="3"/>
      <c r="C693" s="3"/>
      <c r="D693" s="10"/>
      <c r="E693" s="3"/>
      <c r="G693" s="14"/>
      <c r="I693" s="3"/>
      <c r="J693" s="3"/>
      <c r="K693" s="3"/>
      <c r="L693" s="3"/>
      <c r="N693" s="20"/>
      <c r="O693" s="21"/>
      <c r="P693" s="22"/>
      <c r="Q693" s="22"/>
      <c r="R693" s="22"/>
      <c r="S693" s="23"/>
      <c r="T693" s="24"/>
      <c r="U693" s="21"/>
      <c r="V693" s="21"/>
      <c r="W693" s="22"/>
      <c r="X693" s="23"/>
      <c r="Y693" s="24"/>
      <c r="Z693" s="14"/>
    </row>
    <row r="694" spans="1:26" x14ac:dyDescent="0.25">
      <c r="A694" s="3"/>
      <c r="B694" s="3"/>
      <c r="C694" s="3"/>
      <c r="D694" s="10"/>
      <c r="E694" s="3"/>
      <c r="G694" s="14"/>
      <c r="I694" s="3"/>
      <c r="J694" s="3"/>
      <c r="K694" s="3"/>
      <c r="L694" s="3"/>
      <c r="N694" s="20"/>
      <c r="O694" s="21"/>
      <c r="P694" s="22"/>
      <c r="Q694" s="22"/>
      <c r="R694" s="22"/>
      <c r="S694" s="23"/>
      <c r="T694" s="24"/>
      <c r="U694" s="21"/>
      <c r="V694" s="21"/>
      <c r="W694" s="22"/>
      <c r="X694" s="23"/>
      <c r="Y694" s="24"/>
      <c r="Z694" s="14"/>
    </row>
    <row r="695" spans="1:26" x14ac:dyDescent="0.25">
      <c r="A695" s="3"/>
      <c r="B695" s="3"/>
      <c r="C695" s="3"/>
      <c r="D695" s="10"/>
      <c r="E695" s="3"/>
      <c r="G695" s="14"/>
      <c r="I695" s="3"/>
      <c r="J695" s="3"/>
      <c r="K695" s="3"/>
      <c r="L695" s="3"/>
      <c r="N695" s="20"/>
      <c r="O695" s="21"/>
      <c r="P695" s="22"/>
      <c r="Q695" s="22"/>
      <c r="R695" s="22"/>
      <c r="S695" s="23"/>
      <c r="T695" s="24"/>
      <c r="U695" s="21"/>
      <c r="V695" s="21"/>
      <c r="W695" s="22"/>
      <c r="X695" s="23"/>
      <c r="Y695" s="24"/>
      <c r="Z695" s="14"/>
    </row>
    <row r="696" spans="1:26" x14ac:dyDescent="0.25">
      <c r="A696" s="3"/>
      <c r="B696" s="3"/>
      <c r="C696" s="3"/>
      <c r="D696" s="10"/>
      <c r="E696" s="3"/>
      <c r="G696" s="14"/>
      <c r="I696" s="3"/>
      <c r="J696" s="3"/>
      <c r="K696" s="3"/>
      <c r="L696" s="3"/>
      <c r="N696" s="20"/>
      <c r="O696" s="21"/>
      <c r="P696" s="22"/>
      <c r="Q696" s="22"/>
      <c r="R696" s="22"/>
      <c r="S696" s="23"/>
      <c r="T696" s="24"/>
      <c r="U696" s="21"/>
      <c r="V696" s="21"/>
      <c r="W696" s="22"/>
      <c r="X696" s="23"/>
      <c r="Y696" s="24"/>
      <c r="Z696" s="14"/>
    </row>
    <row r="697" spans="1:26" x14ac:dyDescent="0.25">
      <c r="A697" s="3"/>
      <c r="B697" s="3"/>
      <c r="C697" s="3"/>
      <c r="D697" s="10"/>
      <c r="E697" s="3"/>
      <c r="G697" s="14"/>
      <c r="I697" s="3"/>
      <c r="J697" s="3"/>
      <c r="K697" s="3"/>
      <c r="L697" s="3"/>
      <c r="N697" s="20"/>
      <c r="O697" s="21"/>
      <c r="P697" s="22"/>
      <c r="Q697" s="22"/>
      <c r="R697" s="22"/>
      <c r="S697" s="23"/>
      <c r="T697" s="24"/>
      <c r="U697" s="21"/>
      <c r="V697" s="21"/>
      <c r="W697" s="22"/>
      <c r="X697" s="23"/>
      <c r="Y697" s="24"/>
      <c r="Z697" s="14"/>
    </row>
    <row r="698" spans="1:26" x14ac:dyDescent="0.25">
      <c r="A698" s="3"/>
      <c r="B698" s="3"/>
      <c r="C698" s="3"/>
      <c r="D698" s="10"/>
      <c r="E698" s="3"/>
      <c r="G698" s="14"/>
      <c r="I698" s="3"/>
      <c r="J698" s="3"/>
      <c r="K698" s="3"/>
      <c r="L698" s="3"/>
      <c r="N698" s="20"/>
      <c r="O698" s="21"/>
      <c r="P698" s="22"/>
      <c r="Q698" s="22"/>
      <c r="R698" s="22"/>
      <c r="S698" s="23"/>
      <c r="T698" s="24"/>
      <c r="U698" s="21"/>
      <c r="V698" s="21"/>
      <c r="W698" s="22"/>
      <c r="X698" s="23"/>
      <c r="Y698" s="24"/>
      <c r="Z698" s="14"/>
    </row>
    <row r="699" spans="1:26" x14ac:dyDescent="0.25">
      <c r="A699" s="3"/>
      <c r="B699" s="3"/>
      <c r="C699" s="3"/>
      <c r="D699" s="10"/>
      <c r="E699" s="3"/>
      <c r="G699" s="14"/>
      <c r="I699" s="3"/>
      <c r="J699" s="3"/>
      <c r="K699" s="3"/>
      <c r="L699" s="3"/>
      <c r="N699" s="20"/>
      <c r="O699" s="21"/>
      <c r="P699" s="22"/>
      <c r="Q699" s="22"/>
      <c r="R699" s="22"/>
      <c r="S699" s="23"/>
      <c r="T699" s="24"/>
      <c r="U699" s="21"/>
      <c r="V699" s="21"/>
      <c r="W699" s="22"/>
      <c r="X699" s="23"/>
      <c r="Y699" s="24"/>
      <c r="Z699" s="14"/>
    </row>
    <row r="700" spans="1:26" x14ac:dyDescent="0.25">
      <c r="A700" s="3"/>
      <c r="B700" s="3"/>
      <c r="C700" s="3"/>
      <c r="D700" s="10"/>
      <c r="E700" s="3"/>
      <c r="G700" s="14"/>
      <c r="I700" s="3"/>
      <c r="J700" s="3"/>
      <c r="K700" s="3"/>
      <c r="L700" s="3"/>
      <c r="N700" s="20"/>
      <c r="O700" s="21"/>
      <c r="P700" s="22"/>
      <c r="Q700" s="22"/>
      <c r="R700" s="22"/>
      <c r="S700" s="23"/>
      <c r="T700" s="24"/>
      <c r="U700" s="21"/>
      <c r="V700" s="21"/>
      <c r="W700" s="22"/>
      <c r="X700" s="23"/>
      <c r="Y700" s="24"/>
      <c r="Z700" s="14"/>
    </row>
    <row r="701" spans="1:26" x14ac:dyDescent="0.25">
      <c r="A701" s="3"/>
      <c r="B701" s="3"/>
      <c r="C701" s="3"/>
      <c r="D701" s="10"/>
      <c r="E701" s="3"/>
      <c r="G701" s="14"/>
      <c r="I701" s="3"/>
      <c r="J701" s="3"/>
      <c r="K701" s="3"/>
      <c r="L701" s="3"/>
      <c r="N701" s="20"/>
      <c r="O701" s="21"/>
      <c r="P701" s="22"/>
      <c r="Q701" s="22"/>
      <c r="R701" s="22"/>
      <c r="S701" s="23"/>
      <c r="T701" s="24"/>
      <c r="U701" s="21"/>
      <c r="V701" s="21"/>
      <c r="W701" s="22"/>
      <c r="X701" s="23"/>
      <c r="Y701" s="24"/>
      <c r="Z701" s="14"/>
    </row>
    <row r="702" spans="1:26" x14ac:dyDescent="0.25">
      <c r="A702" s="3"/>
      <c r="B702" s="3"/>
      <c r="C702" s="3"/>
      <c r="D702" s="10"/>
      <c r="E702" s="3"/>
      <c r="G702" s="14"/>
      <c r="I702" s="3"/>
      <c r="J702" s="3"/>
      <c r="K702" s="3"/>
      <c r="L702" s="3"/>
      <c r="N702" s="20"/>
      <c r="O702" s="21"/>
      <c r="P702" s="22"/>
      <c r="Q702" s="22"/>
      <c r="R702" s="22"/>
      <c r="S702" s="23"/>
      <c r="T702" s="24"/>
      <c r="U702" s="21"/>
      <c r="V702" s="21"/>
      <c r="W702" s="22"/>
      <c r="X702" s="23"/>
      <c r="Y702" s="24"/>
      <c r="Z702" s="14"/>
    </row>
    <row r="703" spans="1:26" x14ac:dyDescent="0.25">
      <c r="A703" s="3"/>
      <c r="B703" s="3"/>
      <c r="C703" s="3"/>
      <c r="D703" s="10"/>
      <c r="E703" s="3"/>
      <c r="G703" s="14"/>
      <c r="I703" s="3"/>
      <c r="J703" s="3"/>
      <c r="K703" s="3"/>
      <c r="L703" s="3"/>
      <c r="N703" s="20"/>
      <c r="O703" s="21"/>
      <c r="P703" s="22"/>
      <c r="Q703" s="22"/>
      <c r="R703" s="22"/>
      <c r="S703" s="23"/>
      <c r="T703" s="24"/>
      <c r="U703" s="21"/>
      <c r="V703" s="21"/>
      <c r="W703" s="22"/>
      <c r="X703" s="23"/>
      <c r="Y703" s="24"/>
      <c r="Z703" s="14"/>
    </row>
    <row r="704" spans="1:26" x14ac:dyDescent="0.25">
      <c r="A704" s="3"/>
      <c r="B704" s="3"/>
      <c r="C704" s="3"/>
      <c r="D704" s="10"/>
      <c r="E704" s="3"/>
      <c r="G704" s="14"/>
      <c r="I704" s="3"/>
      <c r="J704" s="3"/>
      <c r="K704" s="3"/>
      <c r="L704" s="3"/>
      <c r="N704" s="20"/>
      <c r="O704" s="21"/>
      <c r="P704" s="22"/>
      <c r="Q704" s="22"/>
      <c r="R704" s="22"/>
      <c r="S704" s="23"/>
      <c r="T704" s="24"/>
      <c r="U704" s="21"/>
      <c r="V704" s="21"/>
      <c r="W704" s="22"/>
      <c r="X704" s="23"/>
      <c r="Y704" s="24"/>
      <c r="Z704" s="14"/>
    </row>
    <row r="705" spans="1:26" x14ac:dyDescent="0.25">
      <c r="A705" s="3"/>
      <c r="B705" s="3"/>
      <c r="C705" s="3"/>
      <c r="D705" s="10"/>
      <c r="E705" s="3"/>
      <c r="G705" s="14"/>
      <c r="I705" s="3"/>
      <c r="J705" s="3"/>
      <c r="K705" s="3"/>
      <c r="L705" s="3"/>
      <c r="N705" s="20"/>
      <c r="O705" s="21"/>
      <c r="P705" s="22"/>
      <c r="Q705" s="22"/>
      <c r="R705" s="22"/>
      <c r="S705" s="23"/>
      <c r="T705" s="24"/>
      <c r="U705" s="21"/>
      <c r="V705" s="21"/>
      <c r="W705" s="22"/>
      <c r="X705" s="23"/>
      <c r="Y705" s="24"/>
      <c r="Z705" s="14"/>
    </row>
    <row r="706" spans="1:26" x14ac:dyDescent="0.25">
      <c r="A706" s="3"/>
      <c r="B706" s="3"/>
      <c r="C706" s="3"/>
      <c r="D706" s="10"/>
      <c r="E706" s="3"/>
      <c r="G706" s="14"/>
      <c r="I706" s="3"/>
      <c r="J706" s="3"/>
      <c r="K706" s="3"/>
      <c r="L706" s="3"/>
      <c r="N706" s="20"/>
      <c r="O706" s="21"/>
      <c r="P706" s="22"/>
      <c r="Q706" s="22"/>
      <c r="R706" s="22"/>
      <c r="S706" s="23"/>
      <c r="T706" s="24"/>
      <c r="U706" s="21"/>
      <c r="V706" s="21"/>
      <c r="W706" s="22"/>
      <c r="X706" s="23"/>
      <c r="Y706" s="24"/>
      <c r="Z706" s="14"/>
    </row>
    <row r="707" spans="1:26" x14ac:dyDescent="0.25">
      <c r="A707" s="3"/>
      <c r="B707" s="3"/>
      <c r="C707" s="3"/>
      <c r="D707" s="10"/>
      <c r="E707" s="3"/>
      <c r="G707" s="14"/>
      <c r="I707" s="3"/>
      <c r="J707" s="3"/>
      <c r="K707" s="3"/>
      <c r="L707" s="3"/>
      <c r="N707" s="20"/>
      <c r="O707" s="21"/>
      <c r="P707" s="22"/>
      <c r="Q707" s="22"/>
      <c r="R707" s="22"/>
      <c r="S707" s="23"/>
      <c r="T707" s="24"/>
      <c r="U707" s="21"/>
      <c r="V707" s="21"/>
      <c r="W707" s="22"/>
      <c r="X707" s="23"/>
      <c r="Y707" s="24"/>
      <c r="Z707" s="14"/>
    </row>
    <row r="708" spans="1:26" x14ac:dyDescent="0.25">
      <c r="A708" s="3"/>
      <c r="B708" s="3"/>
      <c r="C708" s="3"/>
      <c r="D708" s="10"/>
      <c r="E708" s="3"/>
      <c r="G708" s="14"/>
      <c r="I708" s="3"/>
      <c r="J708" s="3"/>
      <c r="K708" s="3"/>
      <c r="L708" s="3"/>
      <c r="N708" s="20"/>
      <c r="O708" s="21"/>
      <c r="P708" s="22"/>
      <c r="Q708" s="22"/>
      <c r="R708" s="22"/>
      <c r="S708" s="23"/>
      <c r="T708" s="24"/>
      <c r="U708" s="21"/>
      <c r="V708" s="21"/>
      <c r="W708" s="22"/>
      <c r="X708" s="23"/>
      <c r="Y708" s="24"/>
      <c r="Z708" s="14"/>
    </row>
    <row r="709" spans="1:26" x14ac:dyDescent="0.25">
      <c r="A709" s="3"/>
      <c r="B709" s="3"/>
      <c r="C709" s="3"/>
      <c r="D709" s="10"/>
      <c r="E709" s="3"/>
      <c r="G709" s="14"/>
      <c r="I709" s="3"/>
      <c r="J709" s="3"/>
      <c r="K709" s="3"/>
      <c r="L709" s="3"/>
      <c r="N709" s="20"/>
      <c r="O709" s="21"/>
      <c r="P709" s="22"/>
      <c r="Q709" s="22"/>
      <c r="R709" s="22"/>
      <c r="S709" s="23"/>
      <c r="T709" s="24"/>
      <c r="U709" s="21"/>
      <c r="V709" s="21"/>
      <c r="W709" s="22"/>
      <c r="X709" s="23"/>
      <c r="Y709" s="24"/>
      <c r="Z709" s="14"/>
    </row>
    <row r="710" spans="1:26" x14ac:dyDescent="0.25">
      <c r="A710" s="3"/>
      <c r="B710" s="3"/>
      <c r="C710" s="3"/>
      <c r="D710" s="10"/>
      <c r="E710" s="3"/>
      <c r="G710" s="14"/>
      <c r="I710" s="3"/>
      <c r="J710" s="3"/>
      <c r="K710" s="3"/>
      <c r="L710" s="3"/>
      <c r="N710" s="20"/>
      <c r="O710" s="21"/>
      <c r="P710" s="22"/>
      <c r="Q710" s="22"/>
      <c r="R710" s="22"/>
      <c r="S710" s="23"/>
      <c r="T710" s="24"/>
      <c r="U710" s="21"/>
      <c r="V710" s="21"/>
      <c r="W710" s="22"/>
      <c r="X710" s="23"/>
      <c r="Y710" s="24"/>
      <c r="Z710" s="14"/>
    </row>
    <row r="711" spans="1:26" x14ac:dyDescent="0.25">
      <c r="A711" s="3"/>
      <c r="B711" s="3"/>
      <c r="C711" s="3"/>
      <c r="D711" s="10"/>
      <c r="E711" s="3"/>
      <c r="G711" s="14"/>
      <c r="I711" s="3"/>
      <c r="J711" s="3"/>
      <c r="K711" s="3"/>
      <c r="L711" s="3"/>
      <c r="N711" s="20"/>
      <c r="O711" s="21"/>
      <c r="P711" s="22"/>
      <c r="Q711" s="22"/>
      <c r="R711" s="22"/>
      <c r="S711" s="23"/>
      <c r="T711" s="24"/>
      <c r="U711" s="21"/>
      <c r="V711" s="21"/>
      <c r="W711" s="22"/>
      <c r="X711" s="23"/>
      <c r="Y711" s="24"/>
      <c r="Z711" s="14"/>
    </row>
    <row r="712" spans="1:26" x14ac:dyDescent="0.25">
      <c r="A712" s="3"/>
      <c r="B712" s="3"/>
      <c r="C712" s="3"/>
      <c r="D712" s="10"/>
      <c r="E712" s="3"/>
      <c r="G712" s="14"/>
      <c r="I712" s="3"/>
      <c r="J712" s="3"/>
      <c r="K712" s="3"/>
      <c r="L712" s="3"/>
      <c r="N712" s="20"/>
      <c r="O712" s="21"/>
      <c r="P712" s="22"/>
      <c r="Q712" s="22"/>
      <c r="R712" s="22"/>
      <c r="S712" s="23"/>
      <c r="T712" s="24"/>
      <c r="U712" s="21"/>
      <c r="V712" s="21"/>
      <c r="W712" s="22"/>
      <c r="X712" s="23"/>
      <c r="Y712" s="24"/>
      <c r="Z712" s="14"/>
    </row>
    <row r="713" spans="1:26" x14ac:dyDescent="0.25">
      <c r="A713" s="3"/>
      <c r="B713" s="3"/>
      <c r="C713" s="3"/>
      <c r="D713" s="10"/>
      <c r="E713" s="3"/>
      <c r="G713" s="14"/>
      <c r="I713" s="3"/>
      <c r="J713" s="3"/>
      <c r="K713" s="3"/>
      <c r="L713" s="3"/>
      <c r="N713" s="20"/>
      <c r="O713" s="21"/>
      <c r="P713" s="22"/>
      <c r="Q713" s="22"/>
      <c r="R713" s="22"/>
      <c r="S713" s="23"/>
      <c r="T713" s="24"/>
      <c r="U713" s="21"/>
      <c r="V713" s="21"/>
      <c r="W713" s="22"/>
      <c r="X713" s="23"/>
      <c r="Y713" s="24"/>
      <c r="Z713" s="14"/>
    </row>
    <row r="714" spans="1:26" x14ac:dyDescent="0.25">
      <c r="A714" s="3"/>
      <c r="B714" s="3"/>
      <c r="C714" s="3"/>
      <c r="D714" s="10"/>
      <c r="E714" s="3"/>
      <c r="G714" s="14"/>
      <c r="I714" s="3"/>
      <c r="J714" s="3"/>
      <c r="K714" s="3"/>
      <c r="L714" s="3"/>
      <c r="N714" s="20"/>
      <c r="O714" s="21"/>
      <c r="P714" s="22"/>
      <c r="Q714" s="22"/>
      <c r="R714" s="22"/>
      <c r="S714" s="23"/>
      <c r="T714" s="24"/>
      <c r="U714" s="21"/>
      <c r="V714" s="21"/>
      <c r="W714" s="22"/>
      <c r="X714" s="23"/>
      <c r="Y714" s="24"/>
      <c r="Z714" s="14"/>
    </row>
  </sheetData>
  <mergeCells count="6">
    <mergeCell ref="U47:Y47"/>
    <mergeCell ref="N47:T47"/>
    <mergeCell ref="A48:B48"/>
    <mergeCell ref="C48:D48"/>
    <mergeCell ref="E48:F48"/>
    <mergeCell ref="G48:H48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300"/>
  <sheetViews>
    <sheetView topLeftCell="Q20" zoomScaleNormal="100" workbookViewId="0">
      <selection activeCell="E50" sqref="E50:E432"/>
    </sheetView>
  </sheetViews>
  <sheetFormatPr baseColWidth="10" defaultRowHeight="15" x14ac:dyDescent="0.25"/>
  <sheetData>
    <row r="2" spans="1:41" x14ac:dyDescent="0.25">
      <c r="N2">
        <v>1.2</v>
      </c>
    </row>
    <row r="7" spans="1:41" x14ac:dyDescent="0.25">
      <c r="G7">
        <v>1.3290487260219619</v>
      </c>
      <c r="AF7">
        <v>1.271789835290295</v>
      </c>
    </row>
    <row r="8" spans="1:41" x14ac:dyDescent="0.25">
      <c r="G8">
        <v>379.14</v>
      </c>
      <c r="I8">
        <f>SUMSQ(I12:I34)</f>
        <v>177.23103619530019</v>
      </c>
      <c r="AF8">
        <v>379.14</v>
      </c>
      <c r="AH8">
        <f>SUMSQ(AH12:AH41)</f>
        <v>148.63798887406551</v>
      </c>
    </row>
    <row r="9" spans="1:41" x14ac:dyDescent="0.25">
      <c r="A9">
        <v>15</v>
      </c>
      <c r="B9">
        <f>A9/A11*B11</f>
        <v>4.8</v>
      </c>
      <c r="G9">
        <v>107.648</v>
      </c>
      <c r="AF9">
        <v>107.648</v>
      </c>
      <c r="AN9">
        <v>0.75766852807486018</v>
      </c>
    </row>
    <row r="10" spans="1:41" x14ac:dyDescent="0.25">
      <c r="A10">
        <v>10</v>
      </c>
      <c r="B10">
        <f>A10/A11*B11</f>
        <v>3.2</v>
      </c>
      <c r="E10" t="s">
        <v>1</v>
      </c>
      <c r="J10" t="s">
        <v>2</v>
      </c>
      <c r="K10" t="s">
        <v>2</v>
      </c>
      <c r="L10" t="s">
        <v>2</v>
      </c>
      <c r="O10" t="s">
        <v>7</v>
      </c>
      <c r="Q10" t="s">
        <v>10</v>
      </c>
      <c r="R10" t="s">
        <v>14</v>
      </c>
      <c r="AC10" t="s">
        <v>14</v>
      </c>
      <c r="AM10">
        <v>10</v>
      </c>
      <c r="AN10">
        <v>28.395148648541316</v>
      </c>
    </row>
    <row r="11" spans="1:41" x14ac:dyDescent="0.25">
      <c r="A11">
        <f>A10+A9</f>
        <v>25</v>
      </c>
      <c r="B11">
        <v>8</v>
      </c>
      <c r="C11" s="1">
        <v>0.96527777777777779</v>
      </c>
      <c r="D11">
        <v>0</v>
      </c>
      <c r="E11">
        <v>18</v>
      </c>
      <c r="H11">
        <f>E11</f>
        <v>18</v>
      </c>
      <c r="J11">
        <v>26</v>
      </c>
      <c r="K11">
        <v>95</v>
      </c>
      <c r="L11">
        <v>19</v>
      </c>
      <c r="O11">
        <v>23</v>
      </c>
      <c r="Q11">
        <v>24</v>
      </c>
      <c r="R11">
        <v>24</v>
      </c>
      <c r="S11">
        <v>48</v>
      </c>
      <c r="T11">
        <v>8.6999999999999993</v>
      </c>
      <c r="U11">
        <v>11.6</v>
      </c>
      <c r="V11">
        <f>U11/T11</f>
        <v>1.3333333333333335</v>
      </c>
      <c r="W11">
        <f>U11*T11</f>
        <v>100.91999999999999</v>
      </c>
      <c r="AG11">
        <f>L11</f>
        <v>19</v>
      </c>
      <c r="AH11">
        <f>AG11-L11</f>
        <v>0</v>
      </c>
      <c r="AL11">
        <v>31</v>
      </c>
      <c r="AM11">
        <f>AL11*60</f>
        <v>1860</v>
      </c>
      <c r="AO11">
        <v>97</v>
      </c>
    </row>
    <row r="12" spans="1:41" x14ac:dyDescent="0.25">
      <c r="C12" s="1">
        <v>0.96597222222222223</v>
      </c>
      <c r="D12">
        <v>1</v>
      </c>
      <c r="E12">
        <v>28</v>
      </c>
      <c r="F12">
        <f>$G$9</f>
        <v>107.648</v>
      </c>
      <c r="G12">
        <f>F12-(AVERAGE(E11:E12)-19)*G7</f>
        <v>102.33180509591215</v>
      </c>
      <c r="H12">
        <f>H11+G12/$G$8*60</f>
        <v>34.194303702470663</v>
      </c>
      <c r="J12">
        <v>41</v>
      </c>
      <c r="K12">
        <v>96</v>
      </c>
      <c r="L12">
        <v>36</v>
      </c>
      <c r="O12">
        <v>40</v>
      </c>
      <c r="Q12">
        <v>30</v>
      </c>
      <c r="R12">
        <v>39</v>
      </c>
      <c r="S12">
        <v>59</v>
      </c>
      <c r="T12">
        <v>8.4</v>
      </c>
      <c r="U12">
        <v>11.6</v>
      </c>
      <c r="V12">
        <f t="shared" ref="V12:V29" si="0">U12/T12</f>
        <v>1.3809523809523809</v>
      </c>
      <c r="W12">
        <f t="shared" ref="W12:W25" si="1">U12*T12</f>
        <v>97.44</v>
      </c>
      <c r="Z12">
        <f>L12-L11</f>
        <v>17</v>
      </c>
      <c r="AA12">
        <f>O12-O11</f>
        <v>17</v>
      </c>
      <c r="AB12">
        <f>L12-L11</f>
        <v>17</v>
      </c>
      <c r="AE12">
        <f>$G$9</f>
        <v>107.648</v>
      </c>
      <c r="AF12">
        <f t="shared" ref="AF12:AF17" si="2">AE12-(AVERAGE(L11:L12)-19)*$AF$7</f>
        <v>96.837786400032485</v>
      </c>
      <c r="AG12">
        <f>AG11+AF12/$G$8*60</f>
        <v>34.32485937648876</v>
      </c>
      <c r="AH12">
        <f>AG12-L12</f>
        <v>-1.6751406235112398</v>
      </c>
      <c r="AL12">
        <f>AM12/60</f>
        <v>31.166666666666668</v>
      </c>
      <c r="AM12">
        <f>AM11+$AM$10</f>
        <v>1870</v>
      </c>
      <c r="AN12">
        <f t="shared" ref="AN12:AN43" si="3">(AO11-$AN$10)*$AN$9</f>
        <v>51.979736742254275</v>
      </c>
      <c r="AO12">
        <f>AO11-AN12*(AM12-AM11)/'Heatbed simulator'!$B$31</f>
        <v>95.629009422845016</v>
      </c>
    </row>
    <row r="13" spans="1:41" x14ac:dyDescent="0.25">
      <c r="C13" s="1">
        <v>0.96666666666666667</v>
      </c>
      <c r="D13">
        <v>2</v>
      </c>
      <c r="E13">
        <v>38</v>
      </c>
      <c r="F13">
        <f t="shared" ref="F13:F23" si="4">$G$9</f>
        <v>107.648</v>
      </c>
      <c r="G13">
        <f>F13-(AVERAGE(E12:E13)-19)*$G$7</f>
        <v>89.041317835692524</v>
      </c>
      <c r="H13">
        <f>H12+G13/$G$8*60</f>
        <v>48.285349411553199</v>
      </c>
      <c r="J13">
        <v>51</v>
      </c>
      <c r="K13">
        <v>97</v>
      </c>
      <c r="L13">
        <v>48</v>
      </c>
      <c r="O13">
        <v>50</v>
      </c>
      <c r="Q13">
        <v>45</v>
      </c>
      <c r="R13">
        <v>50</v>
      </c>
      <c r="S13">
        <v>66</v>
      </c>
      <c r="T13">
        <v>8.26</v>
      </c>
      <c r="U13">
        <v>11.6</v>
      </c>
      <c r="V13">
        <f t="shared" si="0"/>
        <v>1.4043583535108959</v>
      </c>
      <c r="W13">
        <f t="shared" si="1"/>
        <v>95.815999999999988</v>
      </c>
      <c r="Z13">
        <f>L13-L12</f>
        <v>12</v>
      </c>
      <c r="AA13">
        <f t="shared" ref="AA13:AA76" si="5">O13-O12</f>
        <v>10</v>
      </c>
      <c r="AB13">
        <f t="shared" ref="AB13:AB34" si="6">J13-J12</f>
        <v>10</v>
      </c>
      <c r="AE13">
        <f t="shared" ref="AE13:AE41" si="7">$G$9</f>
        <v>107.648</v>
      </c>
      <c r="AF13">
        <f t="shared" si="2"/>
        <v>78.396833788323207</v>
      </c>
      <c r="AG13">
        <f>AG12+AF13/$G$8*60</f>
        <v>46.73138474257884</v>
      </c>
      <c r="AH13">
        <f>AG13-L13</f>
        <v>-1.2686152574211604</v>
      </c>
      <c r="AL13">
        <f t="shared" ref="AL13:AL76" si="8">AM13/60</f>
        <v>31.333333333333332</v>
      </c>
      <c r="AM13">
        <f t="shared" ref="AM13:AM76" si="9">AM12+$AM$10</f>
        <v>1880</v>
      </c>
      <c r="AN13">
        <f t="shared" si="3"/>
        <v>50.940980329656767</v>
      </c>
      <c r="AO13">
        <f>AO12-AN13*(AM13-AM12)/'Heatbed simulator'!$B$31</f>
        <v>94.285416546080313</v>
      </c>
    </row>
    <row r="14" spans="1:41" x14ac:dyDescent="0.25">
      <c r="C14" s="1">
        <v>0.96736111111111101</v>
      </c>
      <c r="D14">
        <v>3</v>
      </c>
      <c r="E14">
        <v>57</v>
      </c>
      <c r="F14">
        <f t="shared" si="4"/>
        <v>107.648</v>
      </c>
      <c r="G14">
        <f t="shared" ref="G14:G34" si="10">F14-(AVERAGE(E13:E14)-19)*$G$7</f>
        <v>69.770111308374084</v>
      </c>
      <c r="H14">
        <f t="shared" ref="H14:H34" si="11">H13+G14/$G$8*60</f>
        <v>59.32667103022294</v>
      </c>
      <c r="J14">
        <v>60</v>
      </c>
      <c r="K14">
        <v>98</v>
      </c>
      <c r="L14">
        <v>58</v>
      </c>
      <c r="O14">
        <v>59</v>
      </c>
      <c r="Q14">
        <v>56</v>
      </c>
      <c r="R14">
        <v>60</v>
      </c>
      <c r="S14">
        <v>72</v>
      </c>
      <c r="T14">
        <v>8.1</v>
      </c>
      <c r="U14">
        <v>11.6</v>
      </c>
      <c r="V14">
        <f t="shared" si="0"/>
        <v>1.4320987654320987</v>
      </c>
      <c r="W14">
        <f t="shared" si="1"/>
        <v>93.96</v>
      </c>
      <c r="Z14">
        <f>L14-L13</f>
        <v>10</v>
      </c>
      <c r="AA14">
        <f t="shared" si="5"/>
        <v>9</v>
      </c>
      <c r="AB14">
        <f t="shared" si="6"/>
        <v>9</v>
      </c>
      <c r="AE14">
        <f t="shared" si="7"/>
        <v>107.648</v>
      </c>
      <c r="AF14">
        <f t="shared" si="2"/>
        <v>64.407145600129965</v>
      </c>
      <c r="AG14">
        <f>AG13+AF14/$G$8*60</f>
        <v>56.924001549056129</v>
      </c>
      <c r="AH14">
        <f>AG14-L14</f>
        <v>-1.0759984509438709</v>
      </c>
      <c r="AL14">
        <f t="shared" si="8"/>
        <v>31.5</v>
      </c>
      <c r="AM14">
        <f t="shared" si="9"/>
        <v>1890</v>
      </c>
      <c r="AN14">
        <f t="shared" si="3"/>
        <v>49.922982292386578</v>
      </c>
      <c r="AO14">
        <f>AO13-AN14*(AM14-AM13)/'Heatbed simulator'!$B$31</f>
        <v>92.968673857564553</v>
      </c>
    </row>
    <row r="15" spans="1:41" x14ac:dyDescent="0.25">
      <c r="D15">
        <v>4</v>
      </c>
      <c r="E15">
        <v>64</v>
      </c>
      <c r="F15">
        <f t="shared" si="4"/>
        <v>107.648</v>
      </c>
      <c r="G15">
        <f t="shared" si="10"/>
        <v>52.492477870088578</v>
      </c>
      <c r="H15">
        <f t="shared" si="11"/>
        <v>67.633757257488099</v>
      </c>
      <c r="J15">
        <v>67</v>
      </c>
      <c r="K15">
        <v>99</v>
      </c>
      <c r="O15">
        <v>67</v>
      </c>
      <c r="Q15">
        <v>65</v>
      </c>
      <c r="R15">
        <v>68</v>
      </c>
      <c r="S15">
        <v>76</v>
      </c>
      <c r="T15">
        <v>8.0399999999999991</v>
      </c>
      <c r="U15">
        <v>11.6</v>
      </c>
      <c r="V15">
        <f t="shared" si="0"/>
        <v>1.4427860696517414</v>
      </c>
      <c r="W15">
        <f t="shared" si="1"/>
        <v>93.263999999999982</v>
      </c>
      <c r="AA15">
        <f t="shared" si="5"/>
        <v>8</v>
      </c>
      <c r="AB15">
        <f t="shared" si="6"/>
        <v>7</v>
      </c>
      <c r="AE15">
        <f t="shared" si="7"/>
        <v>107.648</v>
      </c>
      <c r="AF15">
        <f t="shared" si="2"/>
        <v>58.04819642367849</v>
      </c>
      <c r="AL15">
        <f t="shared" si="8"/>
        <v>31.666666666666668</v>
      </c>
      <c r="AM15">
        <f t="shared" si="9"/>
        <v>1900</v>
      </c>
      <c r="AN15">
        <f t="shared" si="3"/>
        <v>48.925327797725522</v>
      </c>
      <c r="AO15">
        <f>AO14-AN15*(AM15-AM14)/'Heatbed simulator'!$B$31</f>
        <v>91.678244786568996</v>
      </c>
    </row>
    <row r="16" spans="1:41" x14ac:dyDescent="0.25">
      <c r="D16">
        <v>5</v>
      </c>
      <c r="E16">
        <v>72</v>
      </c>
      <c r="F16">
        <f t="shared" si="4"/>
        <v>107.648</v>
      </c>
      <c r="G16">
        <f t="shared" si="10"/>
        <v>42.524612424923859</v>
      </c>
      <c r="H16">
        <f t="shared" si="11"/>
        <v>74.363399989712164</v>
      </c>
      <c r="J16">
        <v>73</v>
      </c>
      <c r="K16">
        <v>99</v>
      </c>
      <c r="O16">
        <v>74</v>
      </c>
      <c r="Q16">
        <v>73</v>
      </c>
      <c r="R16">
        <v>74</v>
      </c>
      <c r="S16">
        <v>80</v>
      </c>
      <c r="T16">
        <v>7.95</v>
      </c>
      <c r="U16">
        <v>11.6</v>
      </c>
      <c r="V16">
        <f t="shared" si="0"/>
        <v>1.4591194968553458</v>
      </c>
      <c r="W16">
        <f t="shared" si="1"/>
        <v>92.22</v>
      </c>
      <c r="AA16">
        <f t="shared" si="5"/>
        <v>7</v>
      </c>
      <c r="AB16">
        <f t="shared" si="6"/>
        <v>6</v>
      </c>
      <c r="AE16">
        <f t="shared" si="7"/>
        <v>107.648</v>
      </c>
      <c r="AF16" t="e">
        <f t="shared" si="2"/>
        <v>#DIV/0!</v>
      </c>
      <c r="AL16">
        <f t="shared" si="8"/>
        <v>31.833333333333332</v>
      </c>
      <c r="AM16">
        <f t="shared" si="9"/>
        <v>1910</v>
      </c>
      <c r="AN16">
        <f t="shared" si="3"/>
        <v>47.947610302919301</v>
      </c>
      <c r="AO16">
        <f>AO15-AN16*(AM16-AM15)/'Heatbed simulator'!$B$31</f>
        <v>90.413603485125748</v>
      </c>
    </row>
    <row r="17" spans="3:41" x14ac:dyDescent="0.25">
      <c r="D17">
        <v>6</v>
      </c>
      <c r="E17">
        <v>77</v>
      </c>
      <c r="F17">
        <f t="shared" si="4"/>
        <v>107.648</v>
      </c>
      <c r="G17">
        <f t="shared" si="10"/>
        <v>33.885795705781106</v>
      </c>
      <c r="H17">
        <f t="shared" si="11"/>
        <v>79.725925026233938</v>
      </c>
      <c r="I17">
        <f t="shared" ref="I17:I76" si="12">H17-E17</f>
        <v>2.7259250262339378</v>
      </c>
      <c r="J17">
        <v>77</v>
      </c>
      <c r="K17">
        <v>100</v>
      </c>
      <c r="O17">
        <v>79</v>
      </c>
      <c r="Q17">
        <v>79</v>
      </c>
      <c r="R17">
        <v>79</v>
      </c>
      <c r="S17">
        <v>83</v>
      </c>
      <c r="T17">
        <v>7.88</v>
      </c>
      <c r="U17">
        <v>11.6</v>
      </c>
      <c r="V17">
        <f t="shared" si="0"/>
        <v>1.4720812182741116</v>
      </c>
      <c r="W17">
        <f t="shared" si="1"/>
        <v>91.408000000000001</v>
      </c>
      <c r="AA17">
        <f t="shared" si="5"/>
        <v>5</v>
      </c>
      <c r="AB17">
        <f t="shared" si="6"/>
        <v>4</v>
      </c>
      <c r="AE17">
        <f t="shared" si="7"/>
        <v>107.648</v>
      </c>
      <c r="AF17" t="e">
        <f t="shared" si="2"/>
        <v>#DIV/0!</v>
      </c>
      <c r="AL17">
        <f t="shared" si="8"/>
        <v>32</v>
      </c>
      <c r="AM17">
        <f t="shared" si="9"/>
        <v>1920</v>
      </c>
      <c r="AN17">
        <f t="shared" si="3"/>
        <v>46.98943138951212</v>
      </c>
      <c r="AO17">
        <f>AO16-AN17*(AM17-AM16)/'Heatbed simulator'!$B$31</f>
        <v>89.174234613745469</v>
      </c>
    </row>
    <row r="18" spans="3:41" x14ac:dyDescent="0.25">
      <c r="D18">
        <v>7</v>
      </c>
      <c r="E18">
        <v>81</v>
      </c>
      <c r="F18">
        <f t="shared" si="4"/>
        <v>107.648</v>
      </c>
      <c r="G18">
        <f t="shared" si="10"/>
        <v>27.905076438682286</v>
      </c>
      <c r="H18">
        <f t="shared" si="11"/>
        <v>84.141983965731058</v>
      </c>
      <c r="I18">
        <f t="shared" si="12"/>
        <v>3.1419839657310575</v>
      </c>
      <c r="J18">
        <v>81</v>
      </c>
      <c r="K18">
        <v>100</v>
      </c>
      <c r="L18">
        <v>82</v>
      </c>
      <c r="O18">
        <v>84</v>
      </c>
      <c r="Q18">
        <v>84</v>
      </c>
      <c r="R18">
        <v>84</v>
      </c>
      <c r="S18">
        <v>86</v>
      </c>
      <c r="T18">
        <v>7.83</v>
      </c>
      <c r="U18">
        <v>11.6</v>
      </c>
      <c r="V18">
        <f t="shared" si="0"/>
        <v>1.4814814814814814</v>
      </c>
      <c r="W18">
        <f t="shared" si="1"/>
        <v>90.828000000000003</v>
      </c>
      <c r="Z18">
        <f>(L18-L14)/(D18-D14)</f>
        <v>6</v>
      </c>
      <c r="AA18">
        <f t="shared" si="5"/>
        <v>5</v>
      </c>
      <c r="AB18">
        <f t="shared" si="6"/>
        <v>4</v>
      </c>
      <c r="AE18">
        <f t="shared" si="7"/>
        <v>107.648</v>
      </c>
      <c r="AF18">
        <f>AE18-(AVERAGE(L18,L14)-19)*$AF$7</f>
        <v>42.786718400194957</v>
      </c>
      <c r="AG18">
        <f>AG14+AF18/$G$8*60*4</f>
        <v>84.008488588268008</v>
      </c>
      <c r="AH18">
        <f t="shared" ref="AH18:AH61" si="13">AG18-L18</f>
        <v>2.0084885882680084</v>
      </c>
      <c r="AL18">
        <f t="shared" si="8"/>
        <v>32.166666666666664</v>
      </c>
      <c r="AM18">
        <f t="shared" si="9"/>
        <v>1930</v>
      </c>
      <c r="AN18">
        <f t="shared" si="3"/>
        <v>46.050400600991622</v>
      </c>
      <c r="AO18">
        <f>AO17-AN18*(AM18-AM17)/'Heatbed simulator'!$B$31</f>
        <v>87.959633131417263</v>
      </c>
    </row>
    <row r="19" spans="3:41" x14ac:dyDescent="0.25">
      <c r="D19">
        <v>8</v>
      </c>
      <c r="E19">
        <v>84</v>
      </c>
      <c r="F19">
        <f t="shared" si="4"/>
        <v>107.648</v>
      </c>
      <c r="G19">
        <f t="shared" si="10"/>
        <v>23.253405897605418</v>
      </c>
      <c r="H19">
        <f>H18+G19/$G$8*60</f>
        <v>87.821902607542327</v>
      </c>
      <c r="I19">
        <f t="shared" si="12"/>
        <v>3.8219026075423272</v>
      </c>
      <c r="J19">
        <v>84</v>
      </c>
      <c r="K19">
        <v>100</v>
      </c>
      <c r="L19">
        <v>86</v>
      </c>
      <c r="O19">
        <v>88</v>
      </c>
      <c r="Q19">
        <v>88</v>
      </c>
      <c r="R19">
        <v>87</v>
      </c>
      <c r="S19">
        <v>88</v>
      </c>
      <c r="T19">
        <v>7.77</v>
      </c>
      <c r="U19">
        <v>11.6</v>
      </c>
      <c r="V19">
        <f t="shared" si="0"/>
        <v>1.4929214929214929</v>
      </c>
      <c r="W19">
        <f t="shared" si="1"/>
        <v>90.131999999999991</v>
      </c>
      <c r="Z19">
        <f t="shared" ref="Z19:Z59" si="14">L19-L18</f>
        <v>4</v>
      </c>
      <c r="AA19">
        <f t="shared" si="5"/>
        <v>4</v>
      </c>
      <c r="AB19">
        <f t="shared" si="6"/>
        <v>3</v>
      </c>
      <c r="AE19">
        <f t="shared" si="7"/>
        <v>107.648</v>
      </c>
      <c r="AF19">
        <f t="shared" ref="AF19:AF61" si="15">AE19-(AVERAGE(L18:L19)-19)*$AF$7</f>
        <v>24.981660706130825</v>
      </c>
      <c r="AG19">
        <f>AG18+AF19/$G$8*60</f>
        <v>87.961908544927425</v>
      </c>
      <c r="AH19">
        <f t="shared" si="13"/>
        <v>1.9619085449274252</v>
      </c>
      <c r="AL19">
        <f t="shared" si="8"/>
        <v>32.333333333333336</v>
      </c>
      <c r="AM19">
        <f t="shared" si="9"/>
        <v>1940</v>
      </c>
      <c r="AN19">
        <f t="shared" si="3"/>
        <v>45.13013528367847</v>
      </c>
      <c r="AO19">
        <f>AO18-AN19*(AM19-AM18)/'Heatbed simulator'!$B$31</f>
        <v>86.769304089805232</v>
      </c>
    </row>
    <row r="20" spans="3:41" x14ac:dyDescent="0.25">
      <c r="D20">
        <v>9</v>
      </c>
      <c r="E20">
        <v>87</v>
      </c>
      <c r="F20">
        <f t="shared" si="4"/>
        <v>107.648</v>
      </c>
      <c r="G20">
        <f t="shared" si="10"/>
        <v>19.266259719539534</v>
      </c>
      <c r="H20">
        <f t="shared" si="11"/>
        <v>90.870843851337156</v>
      </c>
      <c r="I20">
        <f t="shared" si="12"/>
        <v>3.8708438513371561</v>
      </c>
      <c r="J20">
        <v>87</v>
      </c>
      <c r="K20">
        <v>101</v>
      </c>
      <c r="L20">
        <v>89</v>
      </c>
      <c r="O20">
        <v>91</v>
      </c>
      <c r="Q20">
        <v>92</v>
      </c>
      <c r="R20">
        <v>90</v>
      </c>
      <c r="U20">
        <v>11.6</v>
      </c>
      <c r="W20">
        <f t="shared" si="1"/>
        <v>0</v>
      </c>
      <c r="Z20">
        <f t="shared" si="14"/>
        <v>3</v>
      </c>
      <c r="AA20">
        <f t="shared" si="5"/>
        <v>3</v>
      </c>
      <c r="AB20">
        <f t="shared" si="6"/>
        <v>3</v>
      </c>
      <c r="AE20">
        <f t="shared" si="7"/>
        <v>107.648</v>
      </c>
      <c r="AF20">
        <f t="shared" si="15"/>
        <v>20.530396282614788</v>
      </c>
      <c r="AG20">
        <f t="shared" ref="AG20:AG61" si="16">AG19+AF20/$G$8*60</f>
        <v>91.210903050800951</v>
      </c>
      <c r="AH20">
        <f t="shared" si="13"/>
        <v>2.2109030508009511</v>
      </c>
      <c r="AL20">
        <f t="shared" si="8"/>
        <v>32.5</v>
      </c>
      <c r="AM20">
        <f t="shared" si="9"/>
        <v>1950</v>
      </c>
      <c r="AN20">
        <f t="shared" si="3"/>
        <v>44.228260430795522</v>
      </c>
      <c r="AO20">
        <f>AO19-AN20*(AM20-AM19)/'Heatbed simulator'!$B$31</f>
        <v>85.602762431557736</v>
      </c>
    </row>
    <row r="21" spans="3:41" x14ac:dyDescent="0.25">
      <c r="D21">
        <v>10</v>
      </c>
      <c r="E21">
        <v>89</v>
      </c>
      <c r="F21">
        <f t="shared" si="4"/>
        <v>107.648</v>
      </c>
      <c r="G21">
        <f t="shared" si="10"/>
        <v>15.943637904484632</v>
      </c>
      <c r="H21">
        <f t="shared" si="11"/>
        <v>93.393970596784953</v>
      </c>
      <c r="I21">
        <f t="shared" si="12"/>
        <v>4.3939705967849534</v>
      </c>
      <c r="J21">
        <v>89</v>
      </c>
      <c r="K21">
        <v>101</v>
      </c>
      <c r="L21">
        <v>91</v>
      </c>
      <c r="O21">
        <v>94</v>
      </c>
      <c r="Q21">
        <v>95</v>
      </c>
      <c r="R21">
        <v>92</v>
      </c>
      <c r="S21">
        <v>92</v>
      </c>
      <c r="T21">
        <v>7.68</v>
      </c>
      <c r="U21">
        <v>11.6</v>
      </c>
      <c r="V21">
        <f t="shared" si="0"/>
        <v>1.5104166666666667</v>
      </c>
      <c r="W21">
        <f t="shared" si="1"/>
        <v>89.087999999999994</v>
      </c>
      <c r="Z21">
        <f t="shared" si="14"/>
        <v>2</v>
      </c>
      <c r="AA21">
        <f t="shared" si="5"/>
        <v>3</v>
      </c>
      <c r="AB21">
        <f t="shared" si="6"/>
        <v>2</v>
      </c>
      <c r="AE21">
        <f t="shared" si="7"/>
        <v>107.648</v>
      </c>
      <c r="AF21">
        <f t="shared" si="15"/>
        <v>17.350921694389058</v>
      </c>
      <c r="AG21">
        <f t="shared" si="16"/>
        <v>93.956736520398835</v>
      </c>
      <c r="AH21">
        <f t="shared" si="13"/>
        <v>2.9567365203988345</v>
      </c>
      <c r="AL21">
        <f t="shared" si="8"/>
        <v>32.666666666666664</v>
      </c>
      <c r="AM21">
        <f t="shared" si="9"/>
        <v>1960</v>
      </c>
      <c r="AN21">
        <f t="shared" si="3"/>
        <v>43.344408529653137</v>
      </c>
      <c r="AO21">
        <f>AO20-AN21*(AM21-AM20)/'Heatbed simulator'!$B$31</f>
        <v>84.459532792647224</v>
      </c>
    </row>
    <row r="22" spans="3:41" x14ac:dyDescent="0.25">
      <c r="D22">
        <v>11</v>
      </c>
      <c r="E22">
        <v>90</v>
      </c>
      <c r="F22">
        <f t="shared" si="4"/>
        <v>107.648</v>
      </c>
      <c r="G22">
        <f t="shared" si="10"/>
        <v>13.950064815451682</v>
      </c>
      <c r="H22">
        <f t="shared" si="11"/>
        <v>95.601608643224523</v>
      </c>
      <c r="I22">
        <f t="shared" si="12"/>
        <v>5.6016086432245231</v>
      </c>
      <c r="J22">
        <v>91</v>
      </c>
      <c r="K22">
        <v>101</v>
      </c>
      <c r="L22">
        <v>93</v>
      </c>
      <c r="O22">
        <v>96</v>
      </c>
      <c r="Q22">
        <v>97</v>
      </c>
      <c r="R22">
        <v>95</v>
      </c>
      <c r="S22">
        <v>93</v>
      </c>
      <c r="T22">
        <v>7.66</v>
      </c>
      <c r="U22">
        <v>11.6</v>
      </c>
      <c r="V22">
        <f t="shared" si="0"/>
        <v>1.5143603133159269</v>
      </c>
      <c r="W22">
        <f t="shared" si="1"/>
        <v>88.855999999999995</v>
      </c>
      <c r="Z22">
        <f t="shared" si="14"/>
        <v>2</v>
      </c>
      <c r="AA22">
        <f t="shared" si="5"/>
        <v>2</v>
      </c>
      <c r="AB22">
        <f t="shared" si="6"/>
        <v>2</v>
      </c>
      <c r="AE22">
        <f t="shared" si="7"/>
        <v>107.648</v>
      </c>
      <c r="AF22">
        <f t="shared" si="15"/>
        <v>14.807342023808459</v>
      </c>
      <c r="AG22">
        <f t="shared" si="16"/>
        <v>96.300041160976207</v>
      </c>
      <c r="AH22">
        <f t="shared" si="13"/>
        <v>3.3000411609762068</v>
      </c>
      <c r="AL22">
        <f t="shared" si="8"/>
        <v>32.833333333333336</v>
      </c>
      <c r="AM22">
        <f t="shared" si="9"/>
        <v>1970</v>
      </c>
      <c r="AN22">
        <f t="shared" si="3"/>
        <v>42.478219411888254</v>
      </c>
      <c r="AO22">
        <f>AO21-AN22*(AM22-AM21)/'Heatbed simulator'!$B$31</f>
        <v>83.339149308660083</v>
      </c>
    </row>
    <row r="23" spans="3:41" x14ac:dyDescent="0.25">
      <c r="D23">
        <v>12</v>
      </c>
      <c r="E23">
        <v>92</v>
      </c>
      <c r="F23">
        <f t="shared" si="4"/>
        <v>107.648</v>
      </c>
      <c r="G23">
        <f t="shared" si="10"/>
        <v>11.956491726418733</v>
      </c>
      <c r="H23">
        <f t="shared" si="11"/>
        <v>97.49375799065588</v>
      </c>
      <c r="I23">
        <f t="shared" si="12"/>
        <v>5.4937579906558796</v>
      </c>
      <c r="J23">
        <v>92</v>
      </c>
      <c r="K23">
        <v>102</v>
      </c>
      <c r="L23">
        <v>95</v>
      </c>
      <c r="O23">
        <v>98</v>
      </c>
      <c r="Q23">
        <v>99</v>
      </c>
      <c r="R23">
        <v>96</v>
      </c>
      <c r="S23">
        <v>94</v>
      </c>
      <c r="T23">
        <v>7.61</v>
      </c>
      <c r="U23">
        <v>11.6</v>
      </c>
      <c r="V23">
        <f t="shared" si="0"/>
        <v>1.5243101182654402</v>
      </c>
      <c r="W23">
        <f t="shared" si="1"/>
        <v>88.275999999999996</v>
      </c>
      <c r="Z23">
        <f t="shared" si="14"/>
        <v>2</v>
      </c>
      <c r="AA23">
        <f t="shared" si="5"/>
        <v>2</v>
      </c>
      <c r="AB23">
        <f t="shared" si="6"/>
        <v>1</v>
      </c>
      <c r="AE23">
        <f t="shared" si="7"/>
        <v>107.648</v>
      </c>
      <c r="AF23">
        <f t="shared" si="15"/>
        <v>12.263762353227875</v>
      </c>
      <c r="AG23">
        <f t="shared" si="16"/>
        <v>98.240816972533082</v>
      </c>
      <c r="AH23">
        <f t="shared" si="13"/>
        <v>3.2408169725330822</v>
      </c>
      <c r="AL23">
        <f t="shared" si="8"/>
        <v>33</v>
      </c>
      <c r="AM23">
        <f t="shared" si="9"/>
        <v>1980</v>
      </c>
      <c r="AN23">
        <f t="shared" si="3"/>
        <v>41.629340106696333</v>
      </c>
      <c r="AO23">
        <f>AO22-AN23*(AM23-AM22)/'Heatbed simulator'!$B$31</f>
        <v>82.241155424957583</v>
      </c>
    </row>
    <row r="24" spans="3:41" x14ac:dyDescent="0.25">
      <c r="C24" s="1">
        <v>0.97430555555555554</v>
      </c>
      <c r="D24">
        <v>13</v>
      </c>
      <c r="E24">
        <v>79</v>
      </c>
      <c r="F24">
        <v>0</v>
      </c>
      <c r="G24">
        <f t="shared" si="10"/>
        <v>-88.381740280460463</v>
      </c>
      <c r="H24">
        <f t="shared" si="11"/>
        <v>83.507092334624787</v>
      </c>
      <c r="I24">
        <f t="shared" si="12"/>
        <v>4.5070923346247866</v>
      </c>
      <c r="J24">
        <v>83</v>
      </c>
      <c r="K24">
        <v>102</v>
      </c>
      <c r="L24">
        <v>97</v>
      </c>
      <c r="O24">
        <v>99</v>
      </c>
      <c r="Q24">
        <v>101</v>
      </c>
      <c r="R24">
        <v>98</v>
      </c>
      <c r="S24">
        <v>95</v>
      </c>
      <c r="T24">
        <v>7.61</v>
      </c>
      <c r="U24">
        <v>11.6</v>
      </c>
      <c r="V24">
        <f t="shared" si="0"/>
        <v>1.5243101182654402</v>
      </c>
      <c r="W24">
        <f t="shared" si="1"/>
        <v>88.275999999999996</v>
      </c>
      <c r="Z24">
        <f t="shared" si="14"/>
        <v>2</v>
      </c>
      <c r="AA24">
        <f t="shared" si="5"/>
        <v>1</v>
      </c>
      <c r="AB24">
        <f t="shared" si="6"/>
        <v>-9</v>
      </c>
      <c r="AE24">
        <f t="shared" si="7"/>
        <v>107.648</v>
      </c>
      <c r="AF24">
        <f t="shared" si="15"/>
        <v>9.7201826826472768</v>
      </c>
      <c r="AG24">
        <f t="shared" si="16"/>
        <v>99.779063955069446</v>
      </c>
      <c r="AH24">
        <f t="shared" si="13"/>
        <v>2.7790639550694465</v>
      </c>
      <c r="AL24">
        <f t="shared" si="8"/>
        <v>33.166666666666664</v>
      </c>
      <c r="AM24">
        <f t="shared" si="9"/>
        <v>1990</v>
      </c>
      <c r="AN24">
        <f t="shared" si="3"/>
        <v>40.797424696996259</v>
      </c>
      <c r="AO24">
        <f>AO23-AN24*(AM24-AM23)/'Heatbed simulator'!$B$31</f>
        <v>81.165103710630518</v>
      </c>
    </row>
    <row r="25" spans="3:41" x14ac:dyDescent="0.25">
      <c r="C25" s="1">
        <v>0.97499999999999998</v>
      </c>
      <c r="D25">
        <v>14</v>
      </c>
      <c r="E25">
        <v>73</v>
      </c>
      <c r="F25">
        <v>0</v>
      </c>
      <c r="G25">
        <f t="shared" si="10"/>
        <v>-75.755777383251825</v>
      </c>
      <c r="H25">
        <f t="shared" si="11"/>
        <v>71.518521772312425</v>
      </c>
      <c r="I25">
        <f t="shared" si="12"/>
        <v>-1.4814782276875746</v>
      </c>
      <c r="J25">
        <v>75</v>
      </c>
      <c r="L25">
        <v>98</v>
      </c>
      <c r="O25">
        <v>101</v>
      </c>
      <c r="Q25">
        <v>102</v>
      </c>
      <c r="R25">
        <v>99</v>
      </c>
      <c r="S25">
        <v>98</v>
      </c>
      <c r="T25">
        <v>7.57</v>
      </c>
      <c r="U25">
        <v>11.6</v>
      </c>
      <c r="V25">
        <f t="shared" si="0"/>
        <v>1.5323645970937911</v>
      </c>
      <c r="W25">
        <f t="shared" si="1"/>
        <v>87.811999999999998</v>
      </c>
      <c r="Z25">
        <f t="shared" si="14"/>
        <v>1</v>
      </c>
      <c r="AA25">
        <f t="shared" si="5"/>
        <v>2</v>
      </c>
      <c r="AB25">
        <f t="shared" si="6"/>
        <v>-8</v>
      </c>
      <c r="AE25">
        <f t="shared" si="7"/>
        <v>107.648</v>
      </c>
      <c r="AF25">
        <f t="shared" si="15"/>
        <v>7.8124979297118387</v>
      </c>
      <c r="AG25">
        <f t="shared" si="16"/>
        <v>101.01541431584043</v>
      </c>
      <c r="AH25">
        <f t="shared" si="13"/>
        <v>3.015414315840431</v>
      </c>
      <c r="AL25">
        <f t="shared" si="8"/>
        <v>33.333333333333336</v>
      </c>
      <c r="AM25">
        <f t="shared" si="9"/>
        <v>2000</v>
      </c>
      <c r="AN25">
        <f t="shared" si="3"/>
        <v>39.982134178469643</v>
      </c>
      <c r="AO25">
        <f>AO24-AN25*(AM25-AM24)/'Heatbed simulator'!$B$31</f>
        <v>80.110555676171757</v>
      </c>
    </row>
    <row r="26" spans="3:41" x14ac:dyDescent="0.25">
      <c r="C26" s="1">
        <v>0.97569444444444453</v>
      </c>
      <c r="D26">
        <v>15</v>
      </c>
      <c r="E26">
        <v>63</v>
      </c>
      <c r="F26">
        <v>0</v>
      </c>
      <c r="G26">
        <f>F26-(AVERAGE(E25:E26)-19)*$G$7</f>
        <v>-65.123387575076137</v>
      </c>
      <c r="H26">
        <f t="shared" si="11"/>
        <v>61.212557604710568</v>
      </c>
      <c r="I26">
        <f t="shared" si="12"/>
        <v>-1.7874423952894318</v>
      </c>
      <c r="J26">
        <v>69</v>
      </c>
      <c r="L26">
        <v>99</v>
      </c>
      <c r="O26">
        <v>102</v>
      </c>
      <c r="Q26">
        <v>103</v>
      </c>
      <c r="R26">
        <v>100</v>
      </c>
      <c r="U26">
        <v>11.6</v>
      </c>
      <c r="V26" t="e">
        <f t="shared" si="0"/>
        <v>#DIV/0!</v>
      </c>
      <c r="Z26">
        <f t="shared" si="14"/>
        <v>1</v>
      </c>
      <c r="AA26">
        <f t="shared" si="5"/>
        <v>1</v>
      </c>
      <c r="AB26">
        <f t="shared" si="6"/>
        <v>-6</v>
      </c>
      <c r="AE26">
        <f t="shared" si="7"/>
        <v>107.648</v>
      </c>
      <c r="AF26">
        <f t="shared" si="15"/>
        <v>6.5407080944215465</v>
      </c>
      <c r="AG26">
        <f t="shared" si="16"/>
        <v>102.05050026210117</v>
      </c>
      <c r="AH26">
        <f t="shared" si="13"/>
        <v>3.050500262101167</v>
      </c>
      <c r="AL26">
        <f t="shared" si="8"/>
        <v>33.5</v>
      </c>
      <c r="AM26">
        <f t="shared" si="9"/>
        <v>2010</v>
      </c>
      <c r="AN26">
        <f t="shared" si="3"/>
        <v>39.183136321417038</v>
      </c>
      <c r="AO26">
        <f>AO25-AN26*(AM26-AM25)/'Heatbed simulator'!$B$31</f>
        <v>79.077081594792404</v>
      </c>
    </row>
    <row r="27" spans="3:41" x14ac:dyDescent="0.25">
      <c r="D27">
        <v>16</v>
      </c>
      <c r="E27">
        <v>70</v>
      </c>
      <c r="F27">
        <f t="shared" ref="F27:F34" si="17">$G$9</f>
        <v>107.648</v>
      </c>
      <c r="G27">
        <f t="shared" si="10"/>
        <v>44.518185513956809</v>
      </c>
      <c r="H27">
        <f t="shared" si="11"/>
        <v>68.25768903594286</v>
      </c>
      <c r="I27">
        <f t="shared" si="12"/>
        <v>-1.7423109640571397</v>
      </c>
      <c r="J27">
        <v>76</v>
      </c>
      <c r="L27">
        <v>100</v>
      </c>
      <c r="O27">
        <v>103</v>
      </c>
      <c r="Q27">
        <v>104</v>
      </c>
      <c r="R27">
        <v>101</v>
      </c>
      <c r="U27">
        <v>11.6</v>
      </c>
      <c r="V27" t="e">
        <f t="shared" si="0"/>
        <v>#DIV/0!</v>
      </c>
      <c r="Z27">
        <f t="shared" si="14"/>
        <v>1</v>
      </c>
      <c r="AA27">
        <f t="shared" si="5"/>
        <v>1</v>
      </c>
      <c r="AB27">
        <f t="shared" si="6"/>
        <v>7</v>
      </c>
      <c r="AE27">
        <f t="shared" si="7"/>
        <v>107.648</v>
      </c>
      <c r="AF27">
        <f t="shared" si="15"/>
        <v>5.2689182591312544</v>
      </c>
      <c r="AG27">
        <f t="shared" si="16"/>
        <v>102.88432179385164</v>
      </c>
      <c r="AH27">
        <f t="shared" si="13"/>
        <v>2.8843217938516403</v>
      </c>
      <c r="AL27">
        <f t="shared" si="8"/>
        <v>33.666666666666664</v>
      </c>
      <c r="AM27">
        <f t="shared" si="9"/>
        <v>2020</v>
      </c>
      <c r="AN27">
        <f t="shared" si="3"/>
        <v>38.400105535374827</v>
      </c>
      <c r="AO27">
        <f>AO26-AN27*(AM27-AM26)/'Heatbed simulator'!$B$31</f>
        <v>78.064260327308759</v>
      </c>
    </row>
    <row r="28" spans="3:41" x14ac:dyDescent="0.25">
      <c r="D28">
        <v>17</v>
      </c>
      <c r="E28">
        <v>76</v>
      </c>
      <c r="F28">
        <f t="shared" si="17"/>
        <v>107.648</v>
      </c>
      <c r="G28">
        <f t="shared" si="10"/>
        <v>35.879368794814056</v>
      </c>
      <c r="H28">
        <f t="shared" si="11"/>
        <v>73.935702771472862</v>
      </c>
      <c r="I28">
        <f t="shared" si="12"/>
        <v>-2.0642972285271384</v>
      </c>
      <c r="J28">
        <v>81</v>
      </c>
      <c r="L28">
        <v>101</v>
      </c>
      <c r="O28">
        <v>104</v>
      </c>
      <c r="Q28">
        <v>105</v>
      </c>
      <c r="R28">
        <v>92</v>
      </c>
      <c r="U28">
        <v>11.6</v>
      </c>
      <c r="V28" t="e">
        <f t="shared" si="0"/>
        <v>#DIV/0!</v>
      </c>
      <c r="Z28">
        <f t="shared" si="14"/>
        <v>1</v>
      </c>
      <c r="AA28">
        <f t="shared" si="5"/>
        <v>1</v>
      </c>
      <c r="AB28">
        <f t="shared" si="6"/>
        <v>5</v>
      </c>
      <c r="AE28">
        <f t="shared" si="7"/>
        <v>107.648</v>
      </c>
      <c r="AF28">
        <f t="shared" si="15"/>
        <v>3.9971284238409481</v>
      </c>
      <c r="AG28">
        <f t="shared" si="16"/>
        <v>103.51687891109187</v>
      </c>
      <c r="AH28">
        <f t="shared" si="13"/>
        <v>2.5168789110918652</v>
      </c>
      <c r="AL28">
        <f t="shared" si="8"/>
        <v>33.833333333333336</v>
      </c>
      <c r="AM28">
        <f t="shared" si="9"/>
        <v>2030</v>
      </c>
      <c r="AN28">
        <f t="shared" si="3"/>
        <v>37.632722736437579</v>
      </c>
      <c r="AO28">
        <f>AO27-AN28*(AM28-AM27)/'Heatbed simulator'!$B$31</f>
        <v>77.071679150528738</v>
      </c>
    </row>
    <row r="29" spans="3:41" x14ac:dyDescent="0.25">
      <c r="D29">
        <v>18</v>
      </c>
      <c r="E29">
        <v>81</v>
      </c>
      <c r="F29">
        <f t="shared" si="17"/>
        <v>107.648</v>
      </c>
      <c r="G29">
        <f t="shared" si="10"/>
        <v>28.569600801693269</v>
      </c>
      <c r="H29">
        <f t="shared" si="11"/>
        <v>78.45692461063939</v>
      </c>
      <c r="I29">
        <f t="shared" si="12"/>
        <v>-2.5430753893606095</v>
      </c>
      <c r="J29">
        <v>85</v>
      </c>
      <c r="L29">
        <v>102</v>
      </c>
      <c r="O29">
        <v>105</v>
      </c>
      <c r="Q29">
        <v>106</v>
      </c>
      <c r="R29">
        <v>83</v>
      </c>
      <c r="U29">
        <v>11.6</v>
      </c>
      <c r="V29" t="e">
        <f t="shared" si="0"/>
        <v>#DIV/0!</v>
      </c>
      <c r="Z29">
        <f t="shared" si="14"/>
        <v>1</v>
      </c>
      <c r="AA29">
        <f t="shared" si="5"/>
        <v>1</v>
      </c>
      <c r="AB29">
        <f t="shared" si="6"/>
        <v>4</v>
      </c>
      <c r="AE29">
        <f t="shared" si="7"/>
        <v>107.648</v>
      </c>
      <c r="AF29">
        <f t="shared" si="15"/>
        <v>2.725338588550656</v>
      </c>
      <c r="AG29">
        <f t="shared" si="16"/>
        <v>103.94817161382183</v>
      </c>
      <c r="AH29">
        <f t="shared" si="13"/>
        <v>1.9481716138218275</v>
      </c>
      <c r="AL29">
        <f t="shared" si="8"/>
        <v>34</v>
      </c>
      <c r="AM29">
        <f t="shared" si="9"/>
        <v>2040</v>
      </c>
      <c r="AN29">
        <f t="shared" si="3"/>
        <v>36.880675217231847</v>
      </c>
      <c r="AO29">
        <f>AO28-AN29*(AM29-AM28)/'Heatbed simulator'!$B$31</f>
        <v>76.098933589067755</v>
      </c>
    </row>
    <row r="30" spans="3:41" x14ac:dyDescent="0.25">
      <c r="D30">
        <v>19</v>
      </c>
      <c r="E30">
        <v>84</v>
      </c>
      <c r="F30">
        <f t="shared" si="17"/>
        <v>107.648</v>
      </c>
      <c r="G30">
        <f t="shared" si="10"/>
        <v>23.253405897605418</v>
      </c>
      <c r="H30">
        <f t="shared" si="11"/>
        <v>82.13684325245066</v>
      </c>
      <c r="I30">
        <f t="shared" si="12"/>
        <v>-1.8631567475493398</v>
      </c>
      <c r="J30">
        <v>88</v>
      </c>
      <c r="L30">
        <v>102</v>
      </c>
      <c r="O30">
        <v>106</v>
      </c>
      <c r="Q30">
        <v>107</v>
      </c>
      <c r="Z30">
        <f t="shared" si="14"/>
        <v>0</v>
      </c>
      <c r="AA30">
        <f t="shared" si="5"/>
        <v>1</v>
      </c>
      <c r="AB30">
        <f t="shared" si="6"/>
        <v>3</v>
      </c>
      <c r="AE30">
        <f t="shared" si="7"/>
        <v>107.648</v>
      </c>
      <c r="AF30">
        <f t="shared" si="15"/>
        <v>2.08944367090551</v>
      </c>
      <c r="AG30">
        <f t="shared" si="16"/>
        <v>104.27883210929667</v>
      </c>
      <c r="AH30">
        <f t="shared" si="13"/>
        <v>2.2788321092966726</v>
      </c>
      <c r="AL30">
        <f t="shared" si="8"/>
        <v>34.166666666666664</v>
      </c>
      <c r="AM30">
        <f t="shared" si="9"/>
        <v>2050</v>
      </c>
      <c r="AN30">
        <f t="shared" si="3"/>
        <v>36.143656519488346</v>
      </c>
      <c r="AO30">
        <f>AO29-AN30*(AM30-AM29)/'Heatbed simulator'!$B$31</f>
        <v>75.145627250525578</v>
      </c>
    </row>
    <row r="31" spans="3:41" x14ac:dyDescent="0.25">
      <c r="D31">
        <v>20</v>
      </c>
      <c r="E31">
        <v>87</v>
      </c>
      <c r="F31">
        <f t="shared" si="17"/>
        <v>107.648</v>
      </c>
      <c r="G31">
        <f t="shared" si="10"/>
        <v>19.266259719539534</v>
      </c>
      <c r="H31">
        <f t="shared" si="11"/>
        <v>85.185784496245489</v>
      </c>
      <c r="I31">
        <f t="shared" si="12"/>
        <v>-1.8142155037545109</v>
      </c>
      <c r="J31">
        <v>90</v>
      </c>
      <c r="L31">
        <v>103</v>
      </c>
      <c r="O31">
        <v>106</v>
      </c>
      <c r="Q31">
        <v>107</v>
      </c>
      <c r="V31">
        <f>SLOPE(V11:V25,S11:S25)</f>
        <v>4.0145974100143835E-3</v>
      </c>
      <c r="Z31">
        <f t="shared" si="14"/>
        <v>1</v>
      </c>
      <c r="AA31">
        <f t="shared" si="5"/>
        <v>0</v>
      </c>
      <c r="AB31">
        <f t="shared" si="6"/>
        <v>2</v>
      </c>
      <c r="AE31">
        <f t="shared" si="7"/>
        <v>107.648</v>
      </c>
      <c r="AF31">
        <f t="shared" si="15"/>
        <v>1.4535487532603639</v>
      </c>
      <c r="AG31">
        <f t="shared" si="16"/>
        <v>104.50886039751639</v>
      </c>
      <c r="AH31">
        <f t="shared" si="13"/>
        <v>1.5088603975163863</v>
      </c>
      <c r="AL31">
        <f t="shared" si="8"/>
        <v>34.333333333333336</v>
      </c>
      <c r="AM31">
        <f t="shared" si="9"/>
        <v>2060</v>
      </c>
      <c r="AN31">
        <f t="shared" si="3"/>
        <v>35.421366309160661</v>
      </c>
      <c r="AO31">
        <f>AO30-AN31*(AM31-AM30)/'Heatbed simulator'!$B$31</f>
        <v>74.21137166395701</v>
      </c>
    </row>
    <row r="32" spans="3:41" x14ac:dyDescent="0.25">
      <c r="D32">
        <v>21</v>
      </c>
      <c r="E32">
        <v>89</v>
      </c>
      <c r="F32">
        <f t="shared" si="17"/>
        <v>107.648</v>
      </c>
      <c r="G32">
        <f t="shared" si="10"/>
        <v>15.943637904484632</v>
      </c>
      <c r="H32">
        <f t="shared" si="11"/>
        <v>87.708911241693286</v>
      </c>
      <c r="I32">
        <f t="shared" si="12"/>
        <v>-1.2910887583067137</v>
      </c>
      <c r="J32">
        <v>92</v>
      </c>
      <c r="L32">
        <v>103</v>
      </c>
      <c r="O32">
        <v>107</v>
      </c>
      <c r="Q32">
        <v>108</v>
      </c>
      <c r="U32">
        <v>20</v>
      </c>
      <c r="V32">
        <f>FORECAST(U32,V11:V25,S11:S25)</f>
        <v>1.2208919005362802</v>
      </c>
      <c r="Z32">
        <f t="shared" si="14"/>
        <v>0</v>
      </c>
      <c r="AA32">
        <f t="shared" si="5"/>
        <v>1</v>
      </c>
      <c r="AB32">
        <f t="shared" si="6"/>
        <v>2</v>
      </c>
      <c r="AE32">
        <f t="shared" si="7"/>
        <v>107.648</v>
      </c>
      <c r="AF32">
        <f t="shared" si="15"/>
        <v>0.81765383561521787</v>
      </c>
      <c r="AG32">
        <f t="shared" si="16"/>
        <v>104.63825647848097</v>
      </c>
      <c r="AH32">
        <f t="shared" si="13"/>
        <v>1.6382564784809688</v>
      </c>
      <c r="AL32">
        <f t="shared" si="8"/>
        <v>34.5</v>
      </c>
      <c r="AM32">
        <f t="shared" si="9"/>
        <v>2070</v>
      </c>
      <c r="AN32">
        <f t="shared" si="3"/>
        <v>34.713510254039541</v>
      </c>
      <c r="AO32">
        <f>AO31-AN32*(AM32-AM31)/'Heatbed simulator'!$B$31</f>
        <v>73.295786121570572</v>
      </c>
    </row>
    <row r="33" spans="4:41" x14ac:dyDescent="0.25">
      <c r="D33">
        <v>22</v>
      </c>
      <c r="E33">
        <v>91</v>
      </c>
      <c r="F33">
        <f t="shared" si="17"/>
        <v>107.648</v>
      </c>
      <c r="G33">
        <f t="shared" si="10"/>
        <v>13.285540452440699</v>
      </c>
      <c r="H33">
        <f t="shared" si="11"/>
        <v>89.811386388463461</v>
      </c>
      <c r="I33">
        <f t="shared" si="12"/>
        <v>-1.1886136115365389</v>
      </c>
      <c r="L33">
        <v>104</v>
      </c>
      <c r="O33">
        <v>107</v>
      </c>
      <c r="Q33">
        <v>108</v>
      </c>
      <c r="Z33">
        <f t="shared" si="14"/>
        <v>1</v>
      </c>
      <c r="AA33">
        <f t="shared" si="5"/>
        <v>0</v>
      </c>
      <c r="AB33">
        <f t="shared" si="6"/>
        <v>-92</v>
      </c>
      <c r="AE33">
        <f t="shared" si="7"/>
        <v>107.648</v>
      </c>
      <c r="AF33">
        <f t="shared" si="15"/>
        <v>0.18175891797007182</v>
      </c>
      <c r="AG33">
        <f t="shared" si="16"/>
        <v>104.66702035219043</v>
      </c>
      <c r="AH33">
        <f t="shared" si="13"/>
        <v>0.6670203521904341</v>
      </c>
      <c r="AL33">
        <f t="shared" si="8"/>
        <v>34.666666666666664</v>
      </c>
      <c r="AM33">
        <f t="shared" si="9"/>
        <v>2080</v>
      </c>
      <c r="AN33">
        <f t="shared" si="3"/>
        <v>34.019799903812988</v>
      </c>
      <c r="AO33">
        <f>AO32-AN33*(AM33-AM32)/'Heatbed simulator'!$B$31</f>
        <v>72.398497523590592</v>
      </c>
    </row>
    <row r="34" spans="4:41" x14ac:dyDescent="0.25">
      <c r="D34">
        <v>23</v>
      </c>
      <c r="E34">
        <v>92</v>
      </c>
      <c r="F34">
        <f t="shared" si="17"/>
        <v>107.648</v>
      </c>
      <c r="G34">
        <f t="shared" si="10"/>
        <v>11.291967363407764</v>
      </c>
      <c r="H34">
        <f t="shared" si="11"/>
        <v>91.598372836225408</v>
      </c>
      <c r="I34">
        <f t="shared" si="12"/>
        <v>-0.40162716377459162</v>
      </c>
      <c r="L34">
        <v>104</v>
      </c>
      <c r="O34">
        <v>108</v>
      </c>
      <c r="Z34">
        <f t="shared" si="14"/>
        <v>0</v>
      </c>
      <c r="AA34">
        <f t="shared" si="5"/>
        <v>1</v>
      </c>
      <c r="AB34">
        <f t="shared" si="6"/>
        <v>0</v>
      </c>
      <c r="AE34">
        <f t="shared" si="7"/>
        <v>107.648</v>
      </c>
      <c r="AF34">
        <f t="shared" si="15"/>
        <v>-0.45413599967507423</v>
      </c>
      <c r="AG34">
        <f t="shared" si="16"/>
        <v>104.59515201864477</v>
      </c>
      <c r="AH34">
        <f t="shared" si="13"/>
        <v>0.59515201864476808</v>
      </c>
      <c r="AL34">
        <f t="shared" si="8"/>
        <v>34.833333333333336</v>
      </c>
      <c r="AM34">
        <f t="shared" si="9"/>
        <v>2090</v>
      </c>
      <c r="AN34">
        <f t="shared" si="3"/>
        <v>33.339952572523138</v>
      </c>
      <c r="AO34">
        <f>AO33-AN34*(AM34-AM33)/'Heatbed simulator'!$B$31</f>
        <v>71.519140226219619</v>
      </c>
    </row>
    <row r="35" spans="4:41" x14ac:dyDescent="0.25">
      <c r="D35">
        <v>24</v>
      </c>
      <c r="I35">
        <f t="shared" si="12"/>
        <v>0</v>
      </c>
      <c r="L35">
        <v>105</v>
      </c>
      <c r="O35">
        <v>108</v>
      </c>
      <c r="Z35">
        <f t="shared" si="14"/>
        <v>1</v>
      </c>
      <c r="AA35">
        <f t="shared" si="5"/>
        <v>0</v>
      </c>
      <c r="AE35">
        <f t="shared" si="7"/>
        <v>107.648</v>
      </c>
      <c r="AF35">
        <f t="shared" si="15"/>
        <v>-1.0900309173202203</v>
      </c>
      <c r="AG35">
        <f t="shared" si="16"/>
        <v>104.42265147784397</v>
      </c>
      <c r="AH35">
        <f t="shared" si="13"/>
        <v>-0.57734852215602928</v>
      </c>
      <c r="AL35">
        <f t="shared" si="8"/>
        <v>35</v>
      </c>
      <c r="AM35">
        <f t="shared" si="9"/>
        <v>2100</v>
      </c>
      <c r="AN35">
        <f t="shared" si="3"/>
        <v>32.673691223372188</v>
      </c>
      <c r="AO35">
        <f>AO34-AN35*(AM35-AM34)/'Heatbed simulator'!$B$31</f>
        <v>70.657355892639089</v>
      </c>
    </row>
    <row r="36" spans="4:41" x14ac:dyDescent="0.25">
      <c r="D36">
        <v>25</v>
      </c>
      <c r="I36">
        <f t="shared" si="12"/>
        <v>0</v>
      </c>
      <c r="L36">
        <v>105</v>
      </c>
      <c r="O36">
        <v>109</v>
      </c>
      <c r="Z36">
        <f t="shared" si="14"/>
        <v>0</v>
      </c>
      <c r="AA36">
        <f t="shared" si="5"/>
        <v>1</v>
      </c>
      <c r="AE36">
        <f t="shared" si="7"/>
        <v>107.648</v>
      </c>
      <c r="AF36">
        <f t="shared" si="15"/>
        <v>-1.7259258349653663</v>
      </c>
      <c r="AG36">
        <f t="shared" si="16"/>
        <v>104.14951872978806</v>
      </c>
      <c r="AH36">
        <f t="shared" si="13"/>
        <v>-0.85048127021194375</v>
      </c>
      <c r="AL36">
        <f t="shared" si="8"/>
        <v>35.166666666666664</v>
      </c>
      <c r="AM36">
        <f t="shared" si="9"/>
        <v>2110</v>
      </c>
      <c r="AN36">
        <f t="shared" si="3"/>
        <v>32.020744355830253</v>
      </c>
      <c r="AO36">
        <f>AO35-AN36*(AM36-AM35)/'Heatbed simulator'!$B$31</f>
        <v>69.812793346987604</v>
      </c>
    </row>
    <row r="37" spans="4:41" x14ac:dyDescent="0.25">
      <c r="D37">
        <v>26</v>
      </c>
      <c r="I37">
        <f t="shared" si="12"/>
        <v>0</v>
      </c>
      <c r="L37">
        <v>105</v>
      </c>
      <c r="O37">
        <v>109</v>
      </c>
      <c r="Z37">
        <f t="shared" si="14"/>
        <v>0</v>
      </c>
      <c r="AA37">
        <f t="shared" si="5"/>
        <v>0</v>
      </c>
      <c r="AE37">
        <f t="shared" si="7"/>
        <v>107.648</v>
      </c>
      <c r="AF37">
        <f t="shared" si="15"/>
        <v>-1.7259258349653663</v>
      </c>
      <c r="AG37">
        <f t="shared" si="16"/>
        <v>103.87638598173214</v>
      </c>
      <c r="AH37">
        <f t="shared" si="13"/>
        <v>-1.1236140182678582</v>
      </c>
      <c r="AL37">
        <f t="shared" si="8"/>
        <v>35.333333333333336</v>
      </c>
      <c r="AM37">
        <f t="shared" si="9"/>
        <v>2120</v>
      </c>
      <c r="AN37">
        <f t="shared" si="3"/>
        <v>31.380845894999336</v>
      </c>
      <c r="AO37">
        <f>AO36-AN37*(AM37-AM36)/'Heatbed simulator'!$B$31</f>
        <v>68.985108431257288</v>
      </c>
    </row>
    <row r="38" spans="4:41" x14ac:dyDescent="0.25">
      <c r="D38">
        <v>27</v>
      </c>
      <c r="I38">
        <f t="shared" si="12"/>
        <v>0</v>
      </c>
      <c r="L38">
        <v>106</v>
      </c>
      <c r="O38">
        <v>109</v>
      </c>
      <c r="Z38">
        <f t="shared" si="14"/>
        <v>1</v>
      </c>
      <c r="AA38">
        <f t="shared" si="5"/>
        <v>0</v>
      </c>
      <c r="AE38">
        <f t="shared" si="7"/>
        <v>107.648</v>
      </c>
      <c r="AF38">
        <f t="shared" si="15"/>
        <v>-2.3618207526105266</v>
      </c>
      <c r="AG38">
        <f t="shared" si="16"/>
        <v>103.5026210264211</v>
      </c>
      <c r="AH38">
        <f t="shared" si="13"/>
        <v>-2.497378973578904</v>
      </c>
      <c r="AL38">
        <f t="shared" si="8"/>
        <v>35.5</v>
      </c>
      <c r="AM38">
        <f t="shared" si="9"/>
        <v>2130</v>
      </c>
      <c r="AN38">
        <f t="shared" si="3"/>
        <v>30.753735083188182</v>
      </c>
      <c r="AO38">
        <f>AO37-AN38*(AM38-AM37)/'Heatbed simulator'!$B$31</f>
        <v>68.17396386504987</v>
      </c>
    </row>
    <row r="39" spans="4:41" x14ac:dyDescent="0.25">
      <c r="D39">
        <v>28</v>
      </c>
      <c r="I39">
        <f t="shared" si="12"/>
        <v>0</v>
      </c>
      <c r="L39">
        <v>106</v>
      </c>
      <c r="O39">
        <v>109</v>
      </c>
      <c r="Z39">
        <f t="shared" si="14"/>
        <v>0</v>
      </c>
      <c r="AA39">
        <f t="shared" si="5"/>
        <v>0</v>
      </c>
      <c r="AE39">
        <f t="shared" si="7"/>
        <v>107.648</v>
      </c>
      <c r="AF39">
        <f t="shared" si="15"/>
        <v>-2.9977156702556726</v>
      </c>
      <c r="AG39">
        <f t="shared" si="16"/>
        <v>103.02822386385492</v>
      </c>
      <c r="AH39">
        <f t="shared" si="13"/>
        <v>-2.9717761361450812</v>
      </c>
      <c r="AL39">
        <f t="shared" si="8"/>
        <v>35.666666666666664</v>
      </c>
      <c r="AM39">
        <f t="shared" si="9"/>
        <v>2140</v>
      </c>
      <c r="AN39">
        <f t="shared" si="3"/>
        <v>30.139156373653886</v>
      </c>
      <c r="AO39">
        <f>AO38-AN39*(AM39-AM38)/'Heatbed simulator'!$B$31</f>
        <v>67.379029108135441</v>
      </c>
    </row>
    <row r="40" spans="4:41" x14ac:dyDescent="0.25">
      <c r="D40">
        <v>29</v>
      </c>
      <c r="I40">
        <f t="shared" si="12"/>
        <v>0</v>
      </c>
      <c r="L40">
        <v>106</v>
      </c>
      <c r="O40">
        <v>110</v>
      </c>
      <c r="Z40">
        <f t="shared" si="14"/>
        <v>0</v>
      </c>
      <c r="AA40">
        <f t="shared" si="5"/>
        <v>1</v>
      </c>
      <c r="AE40">
        <f t="shared" si="7"/>
        <v>107.648</v>
      </c>
      <c r="AF40">
        <f t="shared" si="15"/>
        <v>-2.9977156702556726</v>
      </c>
      <c r="AG40">
        <f t="shared" si="16"/>
        <v>102.55382670128874</v>
      </c>
      <c r="AH40">
        <f t="shared" si="13"/>
        <v>-3.4461732987112583</v>
      </c>
      <c r="AL40">
        <f t="shared" si="8"/>
        <v>35.833333333333336</v>
      </c>
      <c r="AM40">
        <f t="shared" si="9"/>
        <v>2150</v>
      </c>
      <c r="AN40">
        <f t="shared" si="3"/>
        <v>29.536859326466985</v>
      </c>
      <c r="AO40">
        <f>AO39-AN40*(AM40-AM39)/'Heatbed simulator'!$B$31</f>
        <v>66.599980225757776</v>
      </c>
    </row>
    <row r="41" spans="4:41" x14ac:dyDescent="0.25">
      <c r="D41">
        <v>30</v>
      </c>
      <c r="I41">
        <f t="shared" si="12"/>
        <v>0</v>
      </c>
      <c r="L41">
        <v>106</v>
      </c>
      <c r="O41">
        <v>110</v>
      </c>
      <c r="Z41">
        <f t="shared" si="14"/>
        <v>0</v>
      </c>
      <c r="AA41">
        <f t="shared" si="5"/>
        <v>0</v>
      </c>
      <c r="AE41">
        <f t="shared" si="7"/>
        <v>107.648</v>
      </c>
      <c r="AF41">
        <f t="shared" si="15"/>
        <v>-2.9977156702556726</v>
      </c>
      <c r="AG41">
        <f>AG40+AF41/$G$8*60</f>
        <v>102.07942953872256</v>
      </c>
      <c r="AH41">
        <f t="shared" si="13"/>
        <v>-3.9205704612774355</v>
      </c>
      <c r="AL41">
        <f t="shared" si="8"/>
        <v>36</v>
      </c>
      <c r="AM41">
        <f t="shared" si="9"/>
        <v>2160</v>
      </c>
      <c r="AN41">
        <f t="shared" si="3"/>
        <v>28.946598506457534</v>
      </c>
      <c r="AO41">
        <f>AO40-AN41*(AM41-AM40)/'Heatbed simulator'!$B$31</f>
        <v>65.836499756631397</v>
      </c>
    </row>
    <row r="42" spans="4:41" x14ac:dyDescent="0.25">
      <c r="D42">
        <v>31</v>
      </c>
      <c r="I42">
        <f t="shared" si="12"/>
        <v>0</v>
      </c>
      <c r="L42">
        <v>97</v>
      </c>
      <c r="M42">
        <f>VLOOKUP(D42,AL11:AO296,4)</f>
        <v>97</v>
      </c>
      <c r="N42">
        <f>M42-L42</f>
        <v>0</v>
      </c>
      <c r="O42">
        <v>110</v>
      </c>
      <c r="Z42">
        <f t="shared" si="14"/>
        <v>-9</v>
      </c>
      <c r="AA42">
        <f t="shared" si="5"/>
        <v>0</v>
      </c>
      <c r="AE42">
        <v>0</v>
      </c>
      <c r="AF42">
        <f t="shared" si="15"/>
        <v>-104.92266141144934</v>
      </c>
      <c r="AG42">
        <f>AG41+AF42/$G$8*60</f>
        <v>85.475115341626605</v>
      </c>
      <c r="AH42">
        <f t="shared" si="13"/>
        <v>-11.524884658373395</v>
      </c>
      <c r="AL42">
        <f t="shared" si="8"/>
        <v>36.166666666666664</v>
      </c>
      <c r="AM42">
        <f t="shared" si="9"/>
        <v>2170</v>
      </c>
      <c r="AN42">
        <f t="shared" si="3"/>
        <v>28.368133383200647</v>
      </c>
      <c r="AO42">
        <f>AO41-AN42*(AM42-AM41)/'Heatbed simulator'!$B$31</f>
        <v>65.088276583576572</v>
      </c>
    </row>
    <row r="43" spans="4:41" x14ac:dyDescent="0.25">
      <c r="D43">
        <v>32</v>
      </c>
      <c r="I43">
        <f t="shared" si="12"/>
        <v>0</v>
      </c>
      <c r="L43">
        <v>89</v>
      </c>
      <c r="M43">
        <f t="shared" ref="M43:M61" si="18">VLOOKUP(D43,AL12:AO297,4)</f>
        <v>89.174234613745469</v>
      </c>
      <c r="N43">
        <f t="shared" ref="N43:N61" si="19">M43-L43</f>
        <v>0.17423461374546889</v>
      </c>
      <c r="O43">
        <v>101</v>
      </c>
      <c r="Q43">
        <v>110</v>
      </c>
      <c r="Z43">
        <f t="shared" si="14"/>
        <v>-8</v>
      </c>
      <c r="AA43">
        <f t="shared" si="5"/>
        <v>-9</v>
      </c>
      <c r="AE43">
        <v>0</v>
      </c>
      <c r="AF43">
        <f t="shared" si="15"/>
        <v>-94.112447811481829</v>
      </c>
      <c r="AG43">
        <f t="shared" si="16"/>
        <v>70.581548667867807</v>
      </c>
      <c r="AH43">
        <f t="shared" si="13"/>
        <v>-18.418451332132193</v>
      </c>
      <c r="AL43">
        <f t="shared" si="8"/>
        <v>36.333333333333336</v>
      </c>
      <c r="AM43">
        <f t="shared" si="9"/>
        <v>2180</v>
      </c>
      <c r="AN43">
        <f t="shared" si="3"/>
        <v>27.801228233000696</v>
      </c>
      <c r="AO43">
        <f>AO42-AN43*(AM43-AM42)/'Heatbed simulator'!$B$31</f>
        <v>64.355005806739499</v>
      </c>
    </row>
    <row r="44" spans="4:41" x14ac:dyDescent="0.25">
      <c r="D44">
        <v>33</v>
      </c>
      <c r="I44">
        <f t="shared" si="12"/>
        <v>0</v>
      </c>
      <c r="L44">
        <v>81</v>
      </c>
      <c r="M44">
        <f t="shared" si="18"/>
        <v>82.241155424957583</v>
      </c>
      <c r="N44">
        <f t="shared" si="19"/>
        <v>1.2411554249575829</v>
      </c>
      <c r="O44">
        <v>92</v>
      </c>
      <c r="Z44">
        <f t="shared" si="14"/>
        <v>-8</v>
      </c>
      <c r="AA44">
        <f t="shared" si="5"/>
        <v>-9</v>
      </c>
      <c r="AE44">
        <v>0</v>
      </c>
      <c r="AF44">
        <f t="shared" si="15"/>
        <v>-83.938129129159464</v>
      </c>
      <c r="AG44">
        <f t="shared" si="16"/>
        <v>57.298097310191039</v>
      </c>
      <c r="AH44">
        <f t="shared" si="13"/>
        <v>-23.701902689808961</v>
      </c>
      <c r="AL44">
        <f t="shared" si="8"/>
        <v>36.5</v>
      </c>
      <c r="AM44">
        <f t="shared" si="9"/>
        <v>2190</v>
      </c>
      <c r="AN44">
        <f t="shared" ref="AN44:AN76" si="20">(AO43-$AN$10)*$AN$9</f>
        <v>27.245652042834241</v>
      </c>
      <c r="AO44">
        <f>AO43-AN44*(AM44-AM43)/'Heatbed simulator'!$B$31</f>
        <v>63.636388619346079</v>
      </c>
    </row>
    <row r="45" spans="4:41" x14ac:dyDescent="0.25">
      <c r="D45">
        <v>34</v>
      </c>
      <c r="I45">
        <f t="shared" si="12"/>
        <v>0</v>
      </c>
      <c r="L45">
        <v>75</v>
      </c>
      <c r="M45">
        <f t="shared" si="18"/>
        <v>76.098933589067755</v>
      </c>
      <c r="N45">
        <f t="shared" si="19"/>
        <v>1.0989335890677552</v>
      </c>
      <c r="O45">
        <v>85</v>
      </c>
      <c r="Z45">
        <f t="shared" si="14"/>
        <v>-6</v>
      </c>
      <c r="AA45">
        <f t="shared" si="5"/>
        <v>-7</v>
      </c>
      <c r="AE45">
        <v>0</v>
      </c>
      <c r="AF45">
        <f t="shared" si="15"/>
        <v>-75.035600282127405</v>
      </c>
      <c r="AG45">
        <f t="shared" si="16"/>
        <v>45.423496854086054</v>
      </c>
      <c r="AH45">
        <f t="shared" si="13"/>
        <v>-29.576503145913946</v>
      </c>
      <c r="AL45">
        <f t="shared" si="8"/>
        <v>36.666666666666664</v>
      </c>
      <c r="AM45">
        <f t="shared" si="9"/>
        <v>2200</v>
      </c>
      <c r="AN45">
        <f t="shared" si="20"/>
        <v>26.701178416212574</v>
      </c>
      <c r="AO45">
        <f>AO44-AN45*(AM45-AM44)/'Heatbed simulator'!$B$31</f>
        <v>62.932132185938563</v>
      </c>
    </row>
    <row r="46" spans="4:41" x14ac:dyDescent="0.25">
      <c r="D46">
        <v>35</v>
      </c>
      <c r="I46">
        <f t="shared" si="12"/>
        <v>0</v>
      </c>
      <c r="L46">
        <v>70</v>
      </c>
      <c r="M46">
        <f t="shared" si="18"/>
        <v>70.657355892639089</v>
      </c>
      <c r="N46">
        <f t="shared" si="19"/>
        <v>0.65735589263908878</v>
      </c>
      <c r="O46">
        <v>79</v>
      </c>
      <c r="Z46">
        <f t="shared" si="14"/>
        <v>-5</v>
      </c>
      <c r="AA46">
        <f t="shared" si="5"/>
        <v>-6</v>
      </c>
      <c r="AE46">
        <v>0</v>
      </c>
      <c r="AF46">
        <f t="shared" si="15"/>
        <v>-68.040756188030784</v>
      </c>
      <c r="AG46">
        <f t="shared" si="16"/>
        <v>34.655850677787463</v>
      </c>
      <c r="AH46">
        <f t="shared" si="13"/>
        <v>-35.344149322212537</v>
      </c>
      <c r="AL46">
        <f t="shared" si="8"/>
        <v>36.833333333333336</v>
      </c>
      <c r="AM46">
        <f t="shared" si="9"/>
        <v>2210</v>
      </c>
      <c r="AN46">
        <f t="shared" si="20"/>
        <v>26.16758548092545</v>
      </c>
      <c r="AO46">
        <f>AO45-AN46*(AM46-AM45)/'Heatbed simulator'!$B$31</f>
        <v>62.241949523045555</v>
      </c>
    </row>
    <row r="47" spans="4:41" x14ac:dyDescent="0.25">
      <c r="D47">
        <v>36</v>
      </c>
      <c r="I47">
        <f t="shared" si="12"/>
        <v>0</v>
      </c>
      <c r="L47">
        <f>AVERAGE(L48,L46)</f>
        <v>65.5</v>
      </c>
      <c r="M47">
        <f t="shared" si="18"/>
        <v>65.836499756631397</v>
      </c>
      <c r="N47">
        <f t="shared" si="19"/>
        <v>0.33649975663139742</v>
      </c>
      <c r="O47">
        <v>73</v>
      </c>
      <c r="Z47">
        <f t="shared" si="14"/>
        <v>-4.5</v>
      </c>
      <c r="AA47">
        <f t="shared" si="5"/>
        <v>-6</v>
      </c>
      <c r="AE47">
        <v>0</v>
      </c>
      <c r="AF47">
        <f t="shared" si="15"/>
        <v>-61.999754470401882</v>
      </c>
      <c r="AG47">
        <f t="shared" si="16"/>
        <v>24.84421047041258</v>
      </c>
      <c r="AH47">
        <f t="shared" si="13"/>
        <v>-40.655789529587423</v>
      </c>
      <c r="AL47">
        <f t="shared" si="8"/>
        <v>37</v>
      </c>
      <c r="AM47">
        <f t="shared" si="9"/>
        <v>2220</v>
      </c>
      <c r="AN47">
        <f t="shared" si="20"/>
        <v>25.644655798628516</v>
      </c>
      <c r="AO47">
        <f>AO46-AN47*(AM47-AM46)/'Heatbed simulator'!$B$31</f>
        <v>61.565559382236657</v>
      </c>
    </row>
    <row r="48" spans="4:41" x14ac:dyDescent="0.25">
      <c r="D48">
        <v>37</v>
      </c>
      <c r="I48">
        <f t="shared" si="12"/>
        <v>0</v>
      </c>
      <c r="L48">
        <v>61</v>
      </c>
      <c r="M48">
        <f t="shared" si="18"/>
        <v>61.565559382236657</v>
      </c>
      <c r="N48">
        <f t="shared" si="19"/>
        <v>0.56555938223665692</v>
      </c>
      <c r="O48">
        <v>68</v>
      </c>
      <c r="Z48">
        <f t="shared" si="14"/>
        <v>-4.5</v>
      </c>
      <c r="AA48">
        <f t="shared" si="5"/>
        <v>-5</v>
      </c>
      <c r="AE48">
        <v>0</v>
      </c>
      <c r="AF48">
        <f t="shared" si="15"/>
        <v>-56.276700211595553</v>
      </c>
      <c r="AG48">
        <f t="shared" si="16"/>
        <v>15.938260128333841</v>
      </c>
      <c r="AH48">
        <f t="shared" si="13"/>
        <v>-45.061739871666163</v>
      </c>
      <c r="AL48">
        <f t="shared" si="8"/>
        <v>37.166666666666664</v>
      </c>
      <c r="AM48">
        <f t="shared" si="9"/>
        <v>2230</v>
      </c>
      <c r="AN48">
        <f t="shared" si="20"/>
        <v>25.132176276237491</v>
      </c>
      <c r="AO48">
        <f>AO47-AN48*(AM48-AM47)/'Heatbed simulator'!$B$31</f>
        <v>60.902686135514138</v>
      </c>
    </row>
    <row r="49" spans="4:41" x14ac:dyDescent="0.25">
      <c r="D49">
        <v>38</v>
      </c>
      <c r="I49">
        <f t="shared" si="12"/>
        <v>0</v>
      </c>
      <c r="L49">
        <v>58</v>
      </c>
      <c r="M49">
        <f t="shared" si="18"/>
        <v>57.781805798430085</v>
      </c>
      <c r="N49">
        <f t="shared" si="19"/>
        <v>-0.21819420156991498</v>
      </c>
      <c r="O49">
        <v>64</v>
      </c>
      <c r="Z49">
        <f t="shared" si="14"/>
        <v>-3</v>
      </c>
      <c r="AA49">
        <f t="shared" si="5"/>
        <v>-4</v>
      </c>
      <c r="AE49">
        <v>0</v>
      </c>
      <c r="AF49">
        <f t="shared" si="15"/>
        <v>-51.507488329256944</v>
      </c>
      <c r="AG49">
        <f t="shared" si="16"/>
        <v>7.7870513406685546</v>
      </c>
      <c r="AH49">
        <f t="shared" si="13"/>
        <v>-50.212948659331445</v>
      </c>
      <c r="AL49">
        <f t="shared" si="8"/>
        <v>37.333333333333336</v>
      </c>
      <c r="AM49">
        <f t="shared" si="9"/>
        <v>2240</v>
      </c>
      <c r="AN49">
        <f t="shared" si="20"/>
        <v>24.629938079093037</v>
      </c>
      <c r="AO49">
        <f>AO48-AN49*(AM49-AM48)/'Heatbed simulator'!$B$31</f>
        <v>60.253059662994936</v>
      </c>
    </row>
    <row r="50" spans="4:41" x14ac:dyDescent="0.25">
      <c r="D50">
        <v>39</v>
      </c>
      <c r="I50">
        <f t="shared" si="12"/>
        <v>0</v>
      </c>
      <c r="L50">
        <v>54</v>
      </c>
      <c r="M50">
        <f t="shared" si="18"/>
        <v>54.429665537048415</v>
      </c>
      <c r="N50">
        <f t="shared" si="19"/>
        <v>0.42966553704841459</v>
      </c>
      <c r="O50">
        <v>61</v>
      </c>
      <c r="Z50">
        <f t="shared" si="14"/>
        <v>-4</v>
      </c>
      <c r="AA50">
        <f t="shared" si="5"/>
        <v>-3</v>
      </c>
      <c r="AE50">
        <v>0</v>
      </c>
      <c r="AF50">
        <f t="shared" si="15"/>
        <v>-47.056223905740914</v>
      </c>
      <c r="AG50">
        <f t="shared" si="16"/>
        <v>0.34026800378915656</v>
      </c>
      <c r="AH50">
        <f t="shared" si="13"/>
        <v>-53.659731996210844</v>
      </c>
      <c r="AL50">
        <f t="shared" si="8"/>
        <v>37.5</v>
      </c>
      <c r="AM50">
        <f t="shared" si="9"/>
        <v>2250</v>
      </c>
      <c r="AN50">
        <f t="shared" si="20"/>
        <v>24.13773654586095</v>
      </c>
      <c r="AO50">
        <f>AO49-AN50*(AM50-AM49)/'Heatbed simulator'!$B$31</f>
        <v>59.616415242837185</v>
      </c>
    </row>
    <row r="51" spans="4:41" x14ac:dyDescent="0.25">
      <c r="D51">
        <v>40</v>
      </c>
      <c r="I51">
        <f t="shared" si="12"/>
        <v>0</v>
      </c>
      <c r="L51">
        <v>52</v>
      </c>
      <c r="M51">
        <f t="shared" si="18"/>
        <v>51.459904403536299</v>
      </c>
      <c r="N51">
        <f t="shared" si="19"/>
        <v>-0.54009559646370064</v>
      </c>
      <c r="Z51">
        <f t="shared" si="14"/>
        <v>-2</v>
      </c>
      <c r="AA51">
        <f t="shared" si="5"/>
        <v>-61</v>
      </c>
      <c r="AE51">
        <v>0</v>
      </c>
      <c r="AF51">
        <f t="shared" si="15"/>
        <v>-43.240854399870031</v>
      </c>
      <c r="AG51">
        <f t="shared" si="16"/>
        <v>-6.5027220895594802</v>
      </c>
      <c r="AH51">
        <f t="shared" si="13"/>
        <v>-58.502722089559484</v>
      </c>
      <c r="AL51">
        <f t="shared" si="8"/>
        <v>37.666666666666664</v>
      </c>
      <c r="AM51">
        <f t="shared" si="9"/>
        <v>2260</v>
      </c>
      <c r="AN51">
        <f t="shared" si="20"/>
        <v>23.655371105132954</v>
      </c>
      <c r="AO51">
        <f>AO50-AN51*(AM51-AM50)/'Heatbed simulator'!$B$31</f>
        <v>58.992493443366463</v>
      </c>
    </row>
    <row r="52" spans="4:41" x14ac:dyDescent="0.25">
      <c r="D52">
        <v>41</v>
      </c>
      <c r="I52">
        <f t="shared" si="12"/>
        <v>0</v>
      </c>
      <c r="L52">
        <v>49</v>
      </c>
      <c r="M52">
        <f t="shared" si="18"/>
        <v>48.828904355082479</v>
      </c>
      <c r="N52">
        <f t="shared" si="19"/>
        <v>-0.17109564491752138</v>
      </c>
      <c r="Z52">
        <f t="shared" si="14"/>
        <v>-3</v>
      </c>
      <c r="AA52">
        <f t="shared" si="5"/>
        <v>0</v>
      </c>
      <c r="AE52">
        <v>0</v>
      </c>
      <c r="AF52">
        <f t="shared" si="15"/>
        <v>-40.061379811644294</v>
      </c>
      <c r="AG52">
        <f t="shared" si="16"/>
        <v>-12.842551146632481</v>
      </c>
      <c r="AH52">
        <f t="shared" si="13"/>
        <v>-61.842551146632481</v>
      </c>
      <c r="AL52">
        <f t="shared" si="8"/>
        <v>37.833333333333336</v>
      </c>
      <c r="AM52">
        <f t="shared" si="9"/>
        <v>2270</v>
      </c>
      <c r="AN52">
        <f t="shared" si="20"/>
        <v>23.182645193694153</v>
      </c>
      <c r="AO52">
        <f>AO51-AN52*(AM52-AM51)/'Heatbed simulator'!$B$31</f>
        <v>58.381040017357755</v>
      </c>
    </row>
    <row r="53" spans="4:41" x14ac:dyDescent="0.25">
      <c r="D53">
        <v>42</v>
      </c>
      <c r="I53">
        <f t="shared" si="12"/>
        <v>0</v>
      </c>
      <c r="L53">
        <v>47</v>
      </c>
      <c r="M53">
        <f t="shared" si="18"/>
        <v>46.498022865372334</v>
      </c>
      <c r="N53">
        <f t="shared" si="19"/>
        <v>-0.50197713462766558</v>
      </c>
      <c r="Z53">
        <f t="shared" si="14"/>
        <v>-2</v>
      </c>
      <c r="AA53">
        <f t="shared" si="5"/>
        <v>0</v>
      </c>
      <c r="AE53">
        <v>0</v>
      </c>
      <c r="AF53">
        <f t="shared" si="15"/>
        <v>-36.881905223418556</v>
      </c>
      <c r="AG53">
        <f t="shared" si="16"/>
        <v>-18.679219167429846</v>
      </c>
      <c r="AH53">
        <f t="shared" si="13"/>
        <v>-65.679219167429849</v>
      </c>
      <c r="AL53">
        <f t="shared" si="8"/>
        <v>38</v>
      </c>
      <c r="AM53">
        <f t="shared" si="9"/>
        <v>2280</v>
      </c>
      <c r="AN53">
        <f t="shared" si="20"/>
        <v>22.719366176423804</v>
      </c>
      <c r="AO53">
        <f>AO52-AN53*(AM53-AM52)/'Heatbed simulator'!$B$31</f>
        <v>57.781805798430085</v>
      </c>
    </row>
    <row r="54" spans="4:41" x14ac:dyDescent="0.25">
      <c r="D54">
        <v>43</v>
      </c>
      <c r="I54">
        <f t="shared" si="12"/>
        <v>0</v>
      </c>
      <c r="L54">
        <v>45</v>
      </c>
      <c r="M54">
        <f t="shared" si="18"/>
        <v>44.433025366696413</v>
      </c>
      <c r="N54">
        <f t="shared" si="19"/>
        <v>-0.56697463330358744</v>
      </c>
      <c r="Z54">
        <f t="shared" si="14"/>
        <v>-2</v>
      </c>
      <c r="AA54">
        <f t="shared" si="5"/>
        <v>0</v>
      </c>
      <c r="AE54">
        <v>0</v>
      </c>
      <c r="AF54">
        <f t="shared" si="15"/>
        <v>-34.338325552837965</v>
      </c>
      <c r="AG54">
        <f t="shared" si="16"/>
        <v>-24.113358359206703</v>
      </c>
      <c r="AH54">
        <f t="shared" si="13"/>
        <v>-69.1133583592067</v>
      </c>
      <c r="AL54">
        <f t="shared" si="8"/>
        <v>38.166666666666664</v>
      </c>
      <c r="AM54">
        <f t="shared" si="9"/>
        <v>2290</v>
      </c>
      <c r="AN54">
        <f t="shared" si="20"/>
        <v>22.265345267796789</v>
      </c>
      <c r="AO54">
        <f>AO53-AN54*(AM54-AM53)/'Heatbed simulator'!$B$31</f>
        <v>57.194546599511561</v>
      </c>
    </row>
    <row r="55" spans="4:41" x14ac:dyDescent="0.25">
      <c r="D55">
        <v>44</v>
      </c>
      <c r="I55">
        <f t="shared" si="12"/>
        <v>0</v>
      </c>
      <c r="L55">
        <v>43</v>
      </c>
      <c r="M55">
        <f t="shared" si="18"/>
        <v>42.603582433470272</v>
      </c>
      <c r="N55">
        <f t="shared" si="19"/>
        <v>-0.39641756652972759</v>
      </c>
      <c r="Z55">
        <f t="shared" si="14"/>
        <v>-2</v>
      </c>
      <c r="AA55">
        <f t="shared" si="5"/>
        <v>0</v>
      </c>
      <c r="AE55">
        <v>0</v>
      </c>
      <c r="AF55">
        <f t="shared" si="15"/>
        <v>-31.794745882257374</v>
      </c>
      <c r="AG55">
        <f t="shared" si="16"/>
        <v>-29.144968721963053</v>
      </c>
      <c r="AH55">
        <f t="shared" si="13"/>
        <v>-72.144968721963053</v>
      </c>
      <c r="AL55">
        <f t="shared" si="8"/>
        <v>38.333333333333336</v>
      </c>
      <c r="AM55">
        <f t="shared" si="9"/>
        <v>2300</v>
      </c>
      <c r="AN55">
        <f t="shared" si="20"/>
        <v>21.82039745495377</v>
      </c>
      <c r="AO55">
        <f>AO54-AN55*(AM55-AM54)/'Heatbed simulator'!$B$31</f>
        <v>56.619023113333533</v>
      </c>
    </row>
    <row r="56" spans="4:41" x14ac:dyDescent="0.25">
      <c r="D56">
        <v>45</v>
      </c>
      <c r="I56">
        <f t="shared" si="12"/>
        <v>0</v>
      </c>
      <c r="L56">
        <v>42</v>
      </c>
      <c r="M56">
        <f t="shared" si="18"/>
        <v>40.982824322103525</v>
      </c>
      <c r="N56">
        <f t="shared" si="19"/>
        <v>-1.0171756778964749</v>
      </c>
      <c r="U56">
        <v>14.5</v>
      </c>
      <c r="V56">
        <v>4.4000000000000004</v>
      </c>
      <c r="W56">
        <f>U56/V56</f>
        <v>3.295454545454545</v>
      </c>
      <c r="Z56">
        <f t="shared" si="14"/>
        <v>-1</v>
      </c>
      <c r="AA56">
        <f t="shared" si="5"/>
        <v>0</v>
      </c>
      <c r="AE56">
        <v>0</v>
      </c>
      <c r="AF56">
        <f t="shared" si="15"/>
        <v>-29.887061129321932</v>
      </c>
      <c r="AG56">
        <f t="shared" si="16"/>
        <v>-33.87468246295402</v>
      </c>
      <c r="AH56">
        <f t="shared" si="13"/>
        <v>-75.874682462954013</v>
      </c>
      <c r="AL56">
        <f t="shared" si="8"/>
        <v>38.5</v>
      </c>
      <c r="AM56">
        <f t="shared" si="9"/>
        <v>2310</v>
      </c>
      <c r="AN56">
        <f t="shared" si="20"/>
        <v>21.384341422308751</v>
      </c>
      <c r="AO56">
        <f>AO55-AN56*(AM56-AM55)/'Heatbed simulator'!$B$31</f>
        <v>56.055000814913193</v>
      </c>
    </row>
    <row r="57" spans="4:41" x14ac:dyDescent="0.25">
      <c r="D57">
        <v>46</v>
      </c>
      <c r="I57">
        <f t="shared" si="12"/>
        <v>0</v>
      </c>
      <c r="L57">
        <v>40</v>
      </c>
      <c r="M57">
        <f t="shared" si="18"/>
        <v>39.546946324570818</v>
      </c>
      <c r="N57">
        <f t="shared" si="19"/>
        <v>-0.45305367542918162</v>
      </c>
      <c r="U57">
        <f>U56</f>
        <v>14.5</v>
      </c>
      <c r="V57">
        <v>1.5</v>
      </c>
      <c r="W57">
        <f>U57/V57</f>
        <v>9.6666666666666661</v>
      </c>
      <c r="Z57">
        <f t="shared" si="14"/>
        <v>-2</v>
      </c>
      <c r="AA57">
        <f t="shared" si="5"/>
        <v>0</v>
      </c>
      <c r="AE57">
        <v>0</v>
      </c>
      <c r="AF57">
        <f t="shared" si="15"/>
        <v>-27.97937637638649</v>
      </c>
      <c r="AG57">
        <f t="shared" si="16"/>
        <v>-38.302499582179607</v>
      </c>
      <c r="AH57">
        <f t="shared" si="13"/>
        <v>-78.302499582179607</v>
      </c>
      <c r="AL57">
        <f t="shared" si="8"/>
        <v>38.666666666666664</v>
      </c>
      <c r="AM57">
        <f t="shared" si="9"/>
        <v>2320</v>
      </c>
      <c r="AN57">
        <f t="shared" si="20"/>
        <v>20.956999477663214</v>
      </c>
      <c r="AO57">
        <f>AO56-AN57*(AM57-AM56)/'Heatbed simulator'!$B$31</f>
        <v>55.502249865985007</v>
      </c>
    </row>
    <row r="58" spans="4:41" x14ac:dyDescent="0.25">
      <c r="D58">
        <v>47</v>
      </c>
      <c r="I58">
        <f t="shared" si="12"/>
        <v>0</v>
      </c>
      <c r="L58">
        <v>39</v>
      </c>
      <c r="M58">
        <f t="shared" si="18"/>
        <v>38.274859139358519</v>
      </c>
      <c r="N58">
        <f t="shared" si="19"/>
        <v>-0.72514086064148131</v>
      </c>
      <c r="W58">
        <f>W57+W56</f>
        <v>12.962121212121211</v>
      </c>
      <c r="Z58">
        <f t="shared" si="14"/>
        <v>-1</v>
      </c>
      <c r="AA58">
        <f t="shared" si="5"/>
        <v>0</v>
      </c>
      <c r="AE58">
        <v>0</v>
      </c>
      <c r="AF58">
        <f t="shared" si="15"/>
        <v>-26.071691623451049</v>
      </c>
      <c r="AG58">
        <f t="shared" si="16"/>
        <v>-42.428420079639814</v>
      </c>
      <c r="AH58">
        <f t="shared" si="13"/>
        <v>-81.428420079639807</v>
      </c>
      <c r="AL58">
        <f t="shared" si="8"/>
        <v>38.833333333333336</v>
      </c>
      <c r="AM58">
        <f t="shared" si="9"/>
        <v>2330</v>
      </c>
      <c r="AN58">
        <f t="shared" si="20"/>
        <v>20.538197479796811</v>
      </c>
      <c r="AO58">
        <f>AO57-AN58*(AM58-AM57)/'Heatbed simulator'!$B$31</f>
        <v>54.96054502134195</v>
      </c>
    </row>
    <row r="59" spans="4:41" x14ac:dyDescent="0.25">
      <c r="D59">
        <v>48</v>
      </c>
      <c r="I59">
        <f t="shared" si="12"/>
        <v>0</v>
      </c>
      <c r="L59">
        <v>37</v>
      </c>
      <c r="M59">
        <f t="shared" si="18"/>
        <v>37.147879124648391</v>
      </c>
      <c r="N59">
        <f t="shared" si="19"/>
        <v>0.14787912464839081</v>
      </c>
      <c r="Z59">
        <f t="shared" si="14"/>
        <v>-2</v>
      </c>
      <c r="AA59">
        <f t="shared" si="5"/>
        <v>0</v>
      </c>
      <c r="AE59">
        <v>0</v>
      </c>
      <c r="AF59">
        <f t="shared" si="15"/>
        <v>-24.164006870515603</v>
      </c>
      <c r="AG59">
        <f t="shared" si="16"/>
        <v>-46.252443955334641</v>
      </c>
      <c r="AH59">
        <f t="shared" si="13"/>
        <v>-83.252443955334641</v>
      </c>
      <c r="AL59">
        <f t="shared" si="8"/>
        <v>39</v>
      </c>
      <c r="AM59">
        <f t="shared" si="9"/>
        <v>2340</v>
      </c>
      <c r="AN59">
        <f t="shared" si="20"/>
        <v>20.127764767505088</v>
      </c>
      <c r="AO59">
        <f>AO58-AN59*(AM59-AM58)/'Heatbed simulator'!$B$31</f>
        <v>54.429665537048415</v>
      </c>
    </row>
    <row r="60" spans="4:41" x14ac:dyDescent="0.25">
      <c r="D60">
        <v>51</v>
      </c>
      <c r="I60">
        <f t="shared" si="12"/>
        <v>0</v>
      </c>
      <c r="L60">
        <v>34</v>
      </c>
      <c r="M60">
        <f t="shared" si="18"/>
        <v>34.481283434193408</v>
      </c>
      <c r="N60">
        <f t="shared" si="19"/>
        <v>0.4812834341934078</v>
      </c>
      <c r="Z60">
        <f>(L60-L59)/(D60-D59)</f>
        <v>-1</v>
      </c>
      <c r="AA60">
        <f t="shared" si="5"/>
        <v>0</v>
      </c>
      <c r="AE60">
        <v>0</v>
      </c>
      <c r="AF60">
        <f t="shared" si="15"/>
        <v>-20.984532282289866</v>
      </c>
      <c r="AG60">
        <f t="shared" si="16"/>
        <v>-49.573306794753833</v>
      </c>
      <c r="AH60">
        <f t="shared" si="13"/>
        <v>-83.573306794753833</v>
      </c>
      <c r="AL60">
        <f t="shared" si="8"/>
        <v>39.166666666666664</v>
      </c>
      <c r="AM60">
        <f t="shared" si="9"/>
        <v>2350</v>
      </c>
      <c r="AN60">
        <f t="shared" si="20"/>
        <v>19.725534090055262</v>
      </c>
      <c r="AO60">
        <f>AO59-AN60*(AM60-AM59)/'Heatbed simulator'!$B$31</f>
        <v>53.909395080487371</v>
      </c>
    </row>
    <row r="61" spans="4:41" x14ac:dyDescent="0.25">
      <c r="D61">
        <v>60</v>
      </c>
      <c r="I61">
        <f t="shared" si="12"/>
        <v>0</v>
      </c>
      <c r="L61">
        <v>29</v>
      </c>
      <c r="M61">
        <f t="shared" si="18"/>
        <v>30.441289840567382</v>
      </c>
      <c r="N61">
        <f t="shared" si="19"/>
        <v>1.4412898405673822</v>
      </c>
      <c r="Z61">
        <f>(L61-L60)/(D61-D60)</f>
        <v>-0.55555555555555558</v>
      </c>
      <c r="AA61">
        <f t="shared" si="5"/>
        <v>0</v>
      </c>
      <c r="AE61">
        <v>0</v>
      </c>
      <c r="AF61">
        <f t="shared" si="15"/>
        <v>-15.897372941128687</v>
      </c>
      <c r="AG61">
        <f t="shared" si="16"/>
        <v>-52.08911197613201</v>
      </c>
      <c r="AH61">
        <f t="shared" si="13"/>
        <v>-81.089111976132017</v>
      </c>
      <c r="AL61">
        <f t="shared" si="8"/>
        <v>39.333333333333336</v>
      </c>
      <c r="AM61">
        <f t="shared" si="9"/>
        <v>2360</v>
      </c>
      <c r="AN61">
        <f t="shared" si="20"/>
        <v>19.331341539031822</v>
      </c>
      <c r="AO61">
        <f>AO60-AN61*(AM61-AM60)/'Heatbed simulator'!$B$31</f>
        <v>53.399521642205158</v>
      </c>
    </row>
    <row r="62" spans="4:41" x14ac:dyDescent="0.25">
      <c r="I62">
        <f t="shared" si="12"/>
        <v>0</v>
      </c>
      <c r="N62">
        <f>SUMSQ(N42:N61)</f>
        <v>9.0240237596078252</v>
      </c>
      <c r="Z62">
        <f t="shared" ref="Z62:Z96" si="21">L62-L61</f>
        <v>-29</v>
      </c>
      <c r="AA62">
        <f t="shared" si="5"/>
        <v>0</v>
      </c>
      <c r="AL62">
        <f t="shared" si="8"/>
        <v>39.5</v>
      </c>
      <c r="AM62">
        <f t="shared" si="9"/>
        <v>2370</v>
      </c>
      <c r="AN62">
        <f t="shared" si="20"/>
        <v>18.945026481544069</v>
      </c>
      <c r="AO62">
        <f>AO61-AN62*(AM62-AM61)/'Heatbed simulator'!$B$31</f>
        <v>52.899837449517918</v>
      </c>
    </row>
    <row r="63" spans="4:41" x14ac:dyDescent="0.25">
      <c r="I63">
        <f t="shared" si="12"/>
        <v>0</v>
      </c>
      <c r="Z63">
        <f t="shared" si="21"/>
        <v>0</v>
      </c>
      <c r="AA63">
        <f t="shared" si="5"/>
        <v>0</v>
      </c>
      <c r="AL63">
        <f t="shared" si="8"/>
        <v>39.666666666666664</v>
      </c>
      <c r="AM63">
        <f t="shared" si="9"/>
        <v>2380</v>
      </c>
      <c r="AN63">
        <f t="shared" si="20"/>
        <v>18.566431494768452</v>
      </c>
      <c r="AO63">
        <f>AO62-AN63*(AM63-AM62)/'Heatbed simulator'!$B$31</f>
        <v>52.410138881844539</v>
      </c>
    </row>
    <row r="64" spans="4:41" x14ac:dyDescent="0.25">
      <c r="I64">
        <f t="shared" si="12"/>
        <v>0</v>
      </c>
      <c r="Z64">
        <f t="shared" si="21"/>
        <v>0</v>
      </c>
      <c r="AA64">
        <f t="shared" si="5"/>
        <v>0</v>
      </c>
      <c r="AL64">
        <f t="shared" si="8"/>
        <v>39.833333333333336</v>
      </c>
      <c r="AM64">
        <f t="shared" si="9"/>
        <v>2390</v>
      </c>
      <c r="AN64">
        <f t="shared" si="20"/>
        <v>18.195402301798996</v>
      </c>
      <c r="AO64">
        <f>AO63-AN64*(AM64-AM63)/'Heatbed simulator'!$B$31</f>
        <v>51.930226387731572</v>
      </c>
    </row>
    <row r="65" spans="9:41" x14ac:dyDescent="0.25">
      <c r="I65">
        <f t="shared" si="12"/>
        <v>0</v>
      </c>
      <c r="Z65">
        <f t="shared" si="21"/>
        <v>0</v>
      </c>
      <c r="AA65">
        <f t="shared" si="5"/>
        <v>0</v>
      </c>
      <c r="AL65">
        <f t="shared" si="8"/>
        <v>40</v>
      </c>
      <c r="AM65">
        <f t="shared" si="9"/>
        <v>2400</v>
      </c>
      <c r="AN65">
        <f t="shared" si="20"/>
        <v>17.831787708779689</v>
      </c>
      <c r="AO65">
        <f>AO64-AN65*(AM65-AM64)/'Heatbed simulator'!$B$31</f>
        <v>51.459904403536299</v>
      </c>
    </row>
    <row r="66" spans="9:41" x14ac:dyDescent="0.25">
      <c r="I66">
        <f t="shared" si="12"/>
        <v>0</v>
      </c>
      <c r="Z66">
        <f t="shared" si="21"/>
        <v>0</v>
      </c>
      <c r="AA66">
        <f t="shared" si="5"/>
        <v>0</v>
      </c>
      <c r="AL66">
        <f t="shared" si="8"/>
        <v>40.166666666666664</v>
      </c>
      <c r="AM66">
        <f t="shared" si="9"/>
        <v>2410</v>
      </c>
      <c r="AN66">
        <f t="shared" si="20"/>
        <v>17.475439543293209</v>
      </c>
      <c r="AO66">
        <f>AO65-AN66*(AM66-AM65)/'Heatbed simulator'!$B$31</f>
        <v>50.99898127373482</v>
      </c>
    </row>
    <row r="67" spans="9:41" x14ac:dyDescent="0.25">
      <c r="I67">
        <f t="shared" si="12"/>
        <v>0</v>
      </c>
      <c r="Z67">
        <f t="shared" si="21"/>
        <v>0</v>
      </c>
      <c r="AA67">
        <f t="shared" si="5"/>
        <v>0</v>
      </c>
      <c r="AL67">
        <f t="shared" si="8"/>
        <v>40.333333333333336</v>
      </c>
      <c r="AM67">
        <f t="shared" si="9"/>
        <v>2420</v>
      </c>
      <c r="AN67">
        <f t="shared" si="20"/>
        <v>17.126212593980867</v>
      </c>
      <c r="AO67">
        <f>AO66-AN67*(AM67-AM66)/'Heatbed simulator'!$B$31</f>
        <v>50.54726917282273</v>
      </c>
    </row>
    <row r="68" spans="9:41" x14ac:dyDescent="0.25">
      <c r="I68">
        <f t="shared" si="12"/>
        <v>0</v>
      </c>
      <c r="Z68">
        <f t="shared" si="21"/>
        <v>0</v>
      </c>
      <c r="AA68">
        <f t="shared" si="5"/>
        <v>0</v>
      </c>
      <c r="AL68">
        <f t="shared" si="8"/>
        <v>40.5</v>
      </c>
      <c r="AM68">
        <f t="shared" si="9"/>
        <v>2430</v>
      </c>
      <c r="AN68">
        <f t="shared" si="20"/>
        <v>16.783964551369198</v>
      </c>
      <c r="AO68">
        <f>AO67-AN68*(AM68-AM67)/'Heatbed simulator'!$B$31</f>
        <v>50.104584028776486</v>
      </c>
    </row>
    <row r="69" spans="9:41" x14ac:dyDescent="0.25">
      <c r="I69">
        <f t="shared" si="12"/>
        <v>0</v>
      </c>
      <c r="Z69">
        <f t="shared" si="21"/>
        <v>0</v>
      </c>
      <c r="AA69">
        <f t="shared" si="5"/>
        <v>0</v>
      </c>
      <c r="AL69">
        <f t="shared" si="8"/>
        <v>40.666666666666664</v>
      </c>
      <c r="AM69">
        <f t="shared" si="9"/>
        <v>2440</v>
      </c>
      <c r="AN69">
        <f t="shared" si="20"/>
        <v>16.448555949879076</v>
      </c>
      <c r="AO69">
        <f>AO68-AN69*(AM69-AM68)/'Heatbed simulator'!$B$31</f>
        <v>49.670745448044329</v>
      </c>
    </row>
    <row r="70" spans="9:41" x14ac:dyDescent="0.25">
      <c r="I70">
        <f t="shared" si="12"/>
        <v>0</v>
      </c>
      <c r="Z70">
        <f t="shared" si="21"/>
        <v>0</v>
      </c>
      <c r="AA70">
        <f t="shared" si="5"/>
        <v>0</v>
      </c>
      <c r="AL70">
        <f t="shared" si="8"/>
        <v>40.833333333333336</v>
      </c>
      <c r="AM70">
        <f t="shared" si="9"/>
        <v>2450</v>
      </c>
      <c r="AN70">
        <f t="shared" si="20"/>
        <v>16.119850110993653</v>
      </c>
      <c r="AO70">
        <f>AO69-AN70*(AM70-AM69)/'Heatbed simulator'!$B$31</f>
        <v>49.245576642036163</v>
      </c>
    </row>
    <row r="71" spans="9:41" x14ac:dyDescent="0.25">
      <c r="I71">
        <f t="shared" si="12"/>
        <v>0</v>
      </c>
      <c r="Z71">
        <f t="shared" si="21"/>
        <v>0</v>
      </c>
      <c r="AA71">
        <f t="shared" si="5"/>
        <v>0</v>
      </c>
      <c r="AL71">
        <f t="shared" si="8"/>
        <v>41</v>
      </c>
      <c r="AM71">
        <f t="shared" si="9"/>
        <v>2460</v>
      </c>
      <c r="AN71">
        <f t="shared" si="20"/>
        <v>15.797713087562101</v>
      </c>
      <c r="AO71">
        <f>AO70-AN71*(AM71-AM70)/'Heatbed simulator'!$B$31</f>
        <v>48.828904355082479</v>
      </c>
    </row>
    <row r="72" spans="9:41" x14ac:dyDescent="0.25">
      <c r="I72">
        <f t="shared" si="12"/>
        <v>0</v>
      </c>
      <c r="Z72">
        <f t="shared" si="21"/>
        <v>0</v>
      </c>
      <c r="AA72">
        <f t="shared" si="5"/>
        <v>0</v>
      </c>
      <c r="AL72">
        <f t="shared" si="8"/>
        <v>41.166666666666664</v>
      </c>
      <c r="AM72">
        <f t="shared" si="9"/>
        <v>2470</v>
      </c>
      <c r="AN72">
        <f t="shared" si="20"/>
        <v>15.482013609216317</v>
      </c>
      <c r="AO72">
        <f>AO71-AN72*(AM72-AM71)/'Heatbed simulator'!$B$31</f>
        <v>48.420558793832903</v>
      </c>
    </row>
    <row r="73" spans="9:41" x14ac:dyDescent="0.25">
      <c r="I73">
        <f t="shared" si="12"/>
        <v>0</v>
      </c>
      <c r="Z73">
        <f t="shared" si="21"/>
        <v>0</v>
      </c>
      <c r="AA73">
        <f t="shared" si="5"/>
        <v>0</v>
      </c>
      <c r="AL73">
        <f t="shared" si="8"/>
        <v>41.333333333333336</v>
      </c>
      <c r="AM73">
        <f t="shared" si="9"/>
        <v>2480</v>
      </c>
      <c r="AN73">
        <f t="shared" si="20"/>
        <v>15.17262302887845</v>
      </c>
      <c r="AO73">
        <f>AO72-AN73*(AM73-AM72)/'Heatbed simulator'!$B$31</f>
        <v>48.020373558065678</v>
      </c>
    </row>
    <row r="74" spans="9:41" x14ac:dyDescent="0.25">
      <c r="I74">
        <f t="shared" si="12"/>
        <v>0</v>
      </c>
      <c r="Z74">
        <f t="shared" si="21"/>
        <v>0</v>
      </c>
      <c r="AA74">
        <f t="shared" si="5"/>
        <v>0</v>
      </c>
      <c r="AL74">
        <f t="shared" si="8"/>
        <v>41.5</v>
      </c>
      <c r="AM74">
        <f t="shared" si="9"/>
        <v>2490</v>
      </c>
      <c r="AN74">
        <f t="shared" si="20"/>
        <v>14.869415270337406</v>
      </c>
      <c r="AO74">
        <f>AO73-AN74*(AM74-AM73)/'Heatbed simulator'!$B$31</f>
        <v>47.628185572879801</v>
      </c>
    </row>
    <row r="75" spans="9:41" x14ac:dyDescent="0.25">
      <c r="I75">
        <f t="shared" si="12"/>
        <v>0</v>
      </c>
      <c r="Z75">
        <f t="shared" si="21"/>
        <v>0</v>
      </c>
      <c r="AA75">
        <f t="shared" si="5"/>
        <v>0</v>
      </c>
      <c r="AL75">
        <f t="shared" si="8"/>
        <v>41.666666666666664</v>
      </c>
      <c r="AM75">
        <f t="shared" si="9"/>
        <v>2500</v>
      </c>
      <c r="AN75">
        <f t="shared" si="20"/>
        <v>14.572266776872976</v>
      </c>
      <c r="AO75">
        <f>AO74-AN75*(AM75-AM74)/'Heatbed simulator'!$B$31</f>
        <v>47.24383502224223</v>
      </c>
    </row>
    <row r="76" spans="9:41" x14ac:dyDescent="0.25">
      <c r="I76">
        <f t="shared" si="12"/>
        <v>0</v>
      </c>
      <c r="Z76">
        <f t="shared" si="21"/>
        <v>0</v>
      </c>
      <c r="AA76">
        <f t="shared" si="5"/>
        <v>0</v>
      </c>
      <c r="AL76">
        <f t="shared" si="8"/>
        <v>41.833333333333336</v>
      </c>
      <c r="AM76">
        <f t="shared" si="9"/>
        <v>2510</v>
      </c>
      <c r="AN76">
        <f t="shared" si="20"/>
        <v>14.281056460906646</v>
      </c>
      <c r="AO76">
        <f>AO75-AN76*(AM76-AM75)/'Heatbed simulator'!$B$31</f>
        <v>46.867165283863095</v>
      </c>
    </row>
    <row r="77" spans="9:41" x14ac:dyDescent="0.25">
      <c r="I77">
        <f t="shared" ref="I77:I96" si="22">H77-E77</f>
        <v>0</v>
      </c>
      <c r="Z77">
        <f t="shared" si="21"/>
        <v>0</v>
      </c>
      <c r="AA77">
        <f t="shared" ref="AA77:AA96" si="23">O77-O76</f>
        <v>0</v>
      </c>
      <c r="AL77">
        <f t="shared" ref="AL77:AL140" si="24">AM77/60</f>
        <v>42</v>
      </c>
      <c r="AM77">
        <f t="shared" ref="AM77:AM98" si="25">AM76+$AM$10</f>
        <v>2520</v>
      </c>
      <c r="AN77">
        <f t="shared" ref="AN77:AN140" si="26">(AO76-$AN$10)*$AN$9</f>
        <v>13.995665654658584</v>
      </c>
      <c r="AO77">
        <f>AO76-AN77*(AM77-AM76)/'Heatbed simulator'!$B$31</f>
        <v>46.498022865372334</v>
      </c>
    </row>
    <row r="78" spans="9:41" x14ac:dyDescent="0.25">
      <c r="I78">
        <f t="shared" si="22"/>
        <v>0</v>
      </c>
      <c r="Z78">
        <f t="shared" si="21"/>
        <v>0</v>
      </c>
      <c r="AA78">
        <f t="shared" si="23"/>
        <v>0</v>
      </c>
      <c r="AL78">
        <f t="shared" si="24"/>
        <v>42.166666666666664</v>
      </c>
      <c r="AM78">
        <f t="shared" si="25"/>
        <v>2530</v>
      </c>
      <c r="AN78">
        <f t="shared" si="26"/>
        <v>13.715978061790695</v>
      </c>
      <c r="AO78">
        <f>AO77-AN78*(AM78-AM77)/'Heatbed simulator'!$B$31</f>
        <v>46.136257341771802</v>
      </c>
    </row>
    <row r="79" spans="9:41" x14ac:dyDescent="0.25">
      <c r="I79">
        <f t="shared" si="22"/>
        <v>0</v>
      </c>
      <c r="Z79">
        <f t="shared" si="21"/>
        <v>0</v>
      </c>
      <c r="AA79">
        <f t="shared" si="23"/>
        <v>0</v>
      </c>
      <c r="AL79">
        <f t="shared" si="24"/>
        <v>42.333333333333336</v>
      </c>
      <c r="AM79">
        <f t="shared" si="25"/>
        <v>2540</v>
      </c>
      <c r="AN79">
        <f t="shared" si="26"/>
        <v>13.44187971001605</v>
      </c>
      <c r="AO79">
        <f>AO78-AN79*(AM79-AM78)/'Heatbed simulator'!$B$31</f>
        <v>45.781721294137263</v>
      </c>
    </row>
    <row r="80" spans="9:41" x14ac:dyDescent="0.25">
      <c r="I80">
        <f t="shared" si="22"/>
        <v>0</v>
      </c>
      <c r="Z80">
        <f t="shared" si="21"/>
        <v>0</v>
      </c>
      <c r="AA80">
        <f t="shared" si="23"/>
        <v>0</v>
      </c>
      <c r="AL80">
        <f t="shared" si="24"/>
        <v>42.5</v>
      </c>
      <c r="AM80">
        <f t="shared" si="25"/>
        <v>2550</v>
      </c>
      <c r="AN80">
        <f t="shared" si="26"/>
        <v>13.173258904655309</v>
      </c>
      <c r="AO80">
        <f>AO79-AN80*(AM80-AM79)/'Heatbed simulator'!$B$31</f>
        <v>45.434270249545413</v>
      </c>
    </row>
    <row r="81" spans="9:41" x14ac:dyDescent="0.25">
      <c r="I81">
        <f t="shared" si="22"/>
        <v>0</v>
      </c>
      <c r="Z81">
        <f t="shared" si="21"/>
        <v>0</v>
      </c>
      <c r="AA81">
        <f t="shared" si="23"/>
        <v>0</v>
      </c>
      <c r="AL81">
        <f t="shared" si="24"/>
        <v>42.666666666666664</v>
      </c>
      <c r="AM81">
        <f t="shared" si="25"/>
        <v>2560</v>
      </c>
      <c r="AN81">
        <f t="shared" si="26"/>
        <v>12.910006183121331</v>
      </c>
      <c r="AO81">
        <f>AO80-AN81*(AM81-AM80)/'Heatbed simulator'!$B$31</f>
        <v>45.093762622201389</v>
      </c>
    </row>
    <row r="82" spans="9:41" x14ac:dyDescent="0.25">
      <c r="I82">
        <f t="shared" si="22"/>
        <v>0</v>
      </c>
      <c r="Z82">
        <f t="shared" si="21"/>
        <v>0</v>
      </c>
      <c r="AA82">
        <f t="shared" si="23"/>
        <v>0</v>
      </c>
      <c r="AL82">
        <f t="shared" si="24"/>
        <v>42.833333333333336</v>
      </c>
      <c r="AM82">
        <f t="shared" si="25"/>
        <v>2570</v>
      </c>
      <c r="AN82">
        <f t="shared" si="26"/>
        <v>12.65201427031332</v>
      </c>
      <c r="AO82">
        <f>AO81-AN82*(AM82-AM81)/'Heatbed simulator'!$B$31</f>
        <v>44.760059655742737</v>
      </c>
    </row>
    <row r="83" spans="9:41" x14ac:dyDescent="0.25">
      <c r="I83">
        <f t="shared" si="22"/>
        <v>0</v>
      </c>
      <c r="Z83">
        <f t="shared" si="21"/>
        <v>0</v>
      </c>
      <c r="AA83">
        <f t="shared" si="23"/>
        <v>0</v>
      </c>
      <c r="AL83">
        <f t="shared" si="24"/>
        <v>43</v>
      </c>
      <c r="AM83">
        <f t="shared" si="25"/>
        <v>2580</v>
      </c>
      <c r="AN83">
        <f t="shared" si="26"/>
        <v>12.399178034902379</v>
      </c>
      <c r="AO83">
        <f>AO82-AN83*(AM83-AM82)/'Heatbed simulator'!$B$31</f>
        <v>44.433025366696413</v>
      </c>
    </row>
    <row r="84" spans="9:41" x14ac:dyDescent="0.25">
      <c r="I84">
        <f t="shared" si="22"/>
        <v>0</v>
      </c>
      <c r="Z84">
        <f t="shared" si="21"/>
        <v>0</v>
      </c>
      <c r="AA84">
        <f t="shared" si="23"/>
        <v>0</v>
      </c>
      <c r="AL84">
        <f t="shared" si="24"/>
        <v>43.166666666666664</v>
      </c>
      <c r="AM84">
        <f t="shared" si="25"/>
        <v>2590</v>
      </c>
      <c r="AN84">
        <f t="shared" si="26"/>
        <v>12.151394446490642</v>
      </c>
      <c r="AO84">
        <f>AO83-AN84*(AM84-AM83)/'Heatbed simulator'!$B$31</f>
        <v>44.112526489065708</v>
      </c>
    </row>
    <row r="85" spans="9:41" x14ac:dyDescent="0.25">
      <c r="I85">
        <f t="shared" si="22"/>
        <v>0</v>
      </c>
      <c r="Z85">
        <f t="shared" si="21"/>
        <v>0</v>
      </c>
      <c r="AA85">
        <f t="shared" si="23"/>
        <v>0</v>
      </c>
      <c r="AL85">
        <f t="shared" si="24"/>
        <v>43.333333333333336</v>
      </c>
      <c r="AM85">
        <f t="shared" si="25"/>
        <v>2600</v>
      </c>
      <c r="AN85">
        <f t="shared" si="26"/>
        <v>11.90856253362654</v>
      </c>
      <c r="AO85">
        <f>AO84-AN85*(AM85-AM84)/'Heatbed simulator'!$B$31</f>
        <v>43.798432420024547</v>
      </c>
    </row>
    <row r="86" spans="9:41" x14ac:dyDescent="0.25">
      <c r="I86">
        <f t="shared" si="22"/>
        <v>0</v>
      </c>
      <c r="Z86">
        <f t="shared" si="21"/>
        <v>0</v>
      </c>
      <c r="AA86">
        <f t="shared" si="23"/>
        <v>0</v>
      </c>
      <c r="AL86">
        <f t="shared" si="24"/>
        <v>43.5</v>
      </c>
      <c r="AM86">
        <f t="shared" si="25"/>
        <v>2610</v>
      </c>
      <c r="AN86">
        <f t="shared" si="26"/>
        <v>11.67058334265908</v>
      </c>
      <c r="AO86">
        <f>AO85-AN86*(AM86-AM85)/'Heatbed simulator'!$B$31</f>
        <v>43.49061516669704</v>
      </c>
    </row>
    <row r="87" spans="9:41" x14ac:dyDescent="0.25">
      <c r="I87">
        <f t="shared" si="22"/>
        <v>0</v>
      </c>
      <c r="Z87">
        <f t="shared" si="21"/>
        <v>0</v>
      </c>
      <c r="AA87">
        <f t="shared" si="23"/>
        <v>0</v>
      </c>
      <c r="AL87">
        <f t="shared" si="24"/>
        <v>43.666666666666664</v>
      </c>
      <c r="AM87">
        <f t="shared" si="25"/>
        <v>2620</v>
      </c>
      <c r="AN87">
        <f t="shared" si="26"/>
        <v>11.437359897414382</v>
      </c>
      <c r="AO87">
        <f>AO86-AN87*(AM87-AM86)/'Heatbed simulator'!$B$31</f>
        <v>43.188949294000558</v>
      </c>
    </row>
    <row r="88" spans="9:41" x14ac:dyDescent="0.25">
      <c r="I88">
        <f t="shared" si="22"/>
        <v>0</v>
      </c>
      <c r="Z88">
        <f t="shared" si="21"/>
        <v>0</v>
      </c>
      <c r="AA88">
        <f t="shared" si="23"/>
        <v>0</v>
      </c>
      <c r="AL88">
        <f t="shared" si="24"/>
        <v>43.833333333333336</v>
      </c>
      <c r="AM88">
        <f t="shared" si="25"/>
        <v>2630</v>
      </c>
      <c r="AN88">
        <f t="shared" si="26"/>
        <v>11.208797159678021</v>
      </c>
      <c r="AO88">
        <f>AO87-AN88*(AM88-AM87)/'Heatbed simulator'!$B$31</f>
        <v>42.893311873531125</v>
      </c>
    </row>
    <row r="89" spans="9:41" x14ac:dyDescent="0.25">
      <c r="I89">
        <f t="shared" si="22"/>
        <v>0</v>
      </c>
      <c r="Z89">
        <f t="shared" si="21"/>
        <v>0</v>
      </c>
      <c r="AA89">
        <f t="shared" si="23"/>
        <v>0</v>
      </c>
      <c r="AL89">
        <f t="shared" si="24"/>
        <v>44</v>
      </c>
      <c r="AM89">
        <f t="shared" si="25"/>
        <v>2640</v>
      </c>
      <c r="AN89">
        <f t="shared" si="26"/>
        <v>10.984801990467098</v>
      </c>
      <c r="AO89">
        <f>AO88-AN89*(AM89-AM88)/'Heatbed simulator'!$B$31</f>
        <v>42.603582433470272</v>
      </c>
    </row>
    <row r="90" spans="9:41" x14ac:dyDescent="0.25">
      <c r="I90">
        <f t="shared" si="22"/>
        <v>0</v>
      </c>
      <c r="Z90">
        <f t="shared" si="21"/>
        <v>0</v>
      </c>
      <c r="AA90">
        <f t="shared" si="23"/>
        <v>0</v>
      </c>
      <c r="AL90">
        <f t="shared" si="24"/>
        <v>44.166666666666664</v>
      </c>
      <c r="AM90">
        <f t="shared" si="25"/>
        <v>2650</v>
      </c>
      <c r="AN90">
        <f t="shared" si="26"/>
        <v>10.765283112076236</v>
      </c>
      <c r="AO90">
        <f>AO89-AN90*(AM90-AM89)/'Heatbed simulator'!$B$31</f>
        <v>42.319642909492948</v>
      </c>
    </row>
    <row r="91" spans="9:41" x14ac:dyDescent="0.25">
      <c r="I91">
        <f t="shared" si="22"/>
        <v>0</v>
      </c>
      <c r="Z91">
        <f t="shared" si="21"/>
        <v>0</v>
      </c>
      <c r="AA91">
        <f t="shared" si="23"/>
        <v>0</v>
      </c>
      <c r="AL91">
        <f t="shared" si="24"/>
        <v>44.333333333333336</v>
      </c>
      <c r="AM91">
        <f t="shared" si="25"/>
        <v>2660</v>
      </c>
      <c r="AN91">
        <f t="shared" si="26"/>
        <v>10.550151070882062</v>
      </c>
      <c r="AO91">
        <f>AO90-AN91*(AM91-AM90)/'Heatbed simulator'!$B$31</f>
        <v>42.041377596656474</v>
      </c>
    </row>
    <row r="92" spans="9:41" x14ac:dyDescent="0.25">
      <c r="I92">
        <f t="shared" si="22"/>
        <v>0</v>
      </c>
      <c r="Z92">
        <f t="shared" si="21"/>
        <v>0</v>
      </c>
      <c r="AA92">
        <f t="shared" si="23"/>
        <v>0</v>
      </c>
      <c r="AL92">
        <f t="shared" si="24"/>
        <v>44.5</v>
      </c>
      <c r="AM92">
        <f t="shared" si="25"/>
        <v>2670</v>
      </c>
      <c r="AN92">
        <f t="shared" si="26"/>
        <v>10.339318200890959</v>
      </c>
      <c r="AO92">
        <f>AO91-AN92*(AM92-AM91)/'Heatbed simulator'!$B$31</f>
        <v>41.768673102250951</v>
      </c>
    </row>
    <row r="93" spans="9:41" x14ac:dyDescent="0.25">
      <c r="I93">
        <f t="shared" si="22"/>
        <v>0</v>
      </c>
      <c r="Z93">
        <f t="shared" si="21"/>
        <v>0</v>
      </c>
      <c r="AA93">
        <f t="shared" si="23"/>
        <v>0</v>
      </c>
      <c r="AL93">
        <f t="shared" si="24"/>
        <v>44.666666666666664</v>
      </c>
      <c r="AM93">
        <f t="shared" si="25"/>
        <v>2680</v>
      </c>
      <c r="AN93">
        <f t="shared" si="26"/>
        <v>10.132698588015328</v>
      </c>
      <c r="AO93">
        <f>AO92-AN93*(AM93-AM92)/'Heatbed simulator'!$B$31</f>
        <v>41.501418299591897</v>
      </c>
    </row>
    <row r="94" spans="9:41" x14ac:dyDescent="0.25">
      <c r="I94">
        <f t="shared" si="22"/>
        <v>0</v>
      </c>
      <c r="Z94">
        <f t="shared" si="21"/>
        <v>0</v>
      </c>
      <c r="AA94">
        <f t="shared" si="23"/>
        <v>0</v>
      </c>
      <c r="AL94">
        <f t="shared" si="24"/>
        <v>44.833333333333336</v>
      </c>
      <c r="AM94">
        <f t="shared" si="25"/>
        <v>2690</v>
      </c>
      <c r="AN94">
        <f t="shared" si="26"/>
        <v>9.9302080350637052</v>
      </c>
      <c r="AO94">
        <f>AO93-AN94*(AM94-AM93)/'Heatbed simulator'!$B$31</f>
        <v>41.239504282736284</v>
      </c>
    </row>
    <row r="95" spans="9:41" x14ac:dyDescent="0.25">
      <c r="I95">
        <f t="shared" si="22"/>
        <v>0</v>
      </c>
      <c r="Z95">
        <f t="shared" si="21"/>
        <v>0</v>
      </c>
      <c r="AA95">
        <f t="shared" si="23"/>
        <v>0</v>
      </c>
      <c r="AL95">
        <f t="shared" si="24"/>
        <v>45</v>
      </c>
      <c r="AM95">
        <f t="shared" si="25"/>
        <v>2700</v>
      </c>
      <c r="AN95">
        <f t="shared" si="26"/>
        <v>9.7317640274305397</v>
      </c>
      <c r="AO95">
        <f>AO94-AN95*(AM95-AM94)/'Heatbed simulator'!$B$31</f>
        <v>40.982824322103525</v>
      </c>
    </row>
    <row r="96" spans="9:41" x14ac:dyDescent="0.25">
      <c r="I96">
        <f t="shared" si="22"/>
        <v>0</v>
      </c>
      <c r="Z96">
        <f t="shared" si="21"/>
        <v>0</v>
      </c>
      <c r="AA96">
        <f t="shared" si="23"/>
        <v>0</v>
      </c>
      <c r="AL96">
        <f t="shared" si="24"/>
        <v>45.166666666666664</v>
      </c>
      <c r="AM96">
        <f t="shared" si="25"/>
        <v>2710</v>
      </c>
      <c r="AN96">
        <f t="shared" si="26"/>
        <v>9.5372856994716031</v>
      </c>
      <c r="AO96">
        <f>AO95-AN96*(AM96-AM95)/'Heatbed simulator'!$B$31</f>
        <v>40.731273820983319</v>
      </c>
    </row>
    <row r="97" spans="38:41" x14ac:dyDescent="0.25">
      <c r="AL97">
        <f t="shared" si="24"/>
        <v>45.333333333333336</v>
      </c>
      <c r="AM97">
        <f t="shared" si="25"/>
        <v>2720</v>
      </c>
      <c r="AN97">
        <f t="shared" si="26"/>
        <v>9.3466938015513623</v>
      </c>
      <c r="AO97">
        <f>AO96-AN97*(AM97-AM96)/'Heatbed simulator'!$B$31</f>
        <v>40.484750272912649</v>
      </c>
    </row>
    <row r="98" spans="38:41" x14ac:dyDescent="0.25">
      <c r="AL98">
        <f t="shared" si="24"/>
        <v>45.5</v>
      </c>
      <c r="AM98">
        <f t="shared" si="25"/>
        <v>2730</v>
      </c>
      <c r="AN98">
        <f t="shared" si="26"/>
        <v>9.159910667748866</v>
      </c>
      <c r="AO98">
        <f>AO97-AN98*(AM98-AM97)/'Heatbed simulator'!$B$31</f>
        <v>40.243153219904556</v>
      </c>
    </row>
    <row r="99" spans="38:41" x14ac:dyDescent="0.25">
      <c r="AL99">
        <f t="shared" si="24"/>
        <v>45.666666666666664</v>
      </c>
      <c r="AM99">
        <f t="shared" ref="AM99:AM125" si="27">AM98+$AM$10</f>
        <v>2740</v>
      </c>
      <c r="AN99">
        <f t="shared" si="26"/>
        <v>8.9768601842090021</v>
      </c>
      <c r="AO99">
        <f>AO98-AN99*(AM99-AM98)/'Heatbed simulator'!$B$31</f>
        <v>40.006384211511637</v>
      </c>
    </row>
    <row r="100" spans="38:41" x14ac:dyDescent="0.25">
      <c r="AL100">
        <f t="shared" si="24"/>
        <v>45.833333333333336</v>
      </c>
      <c r="AM100">
        <f t="shared" si="27"/>
        <v>2750</v>
      </c>
      <c r="AN100">
        <f t="shared" si="26"/>
        <v>8.797467758126194</v>
      </c>
      <c r="AO100">
        <f>AO99-AN100*(AM100-AM99)/'Heatbed simulator'!$B$31</f>
        <v>39.774346764707651</v>
      </c>
    </row>
    <row r="101" spans="38:41" x14ac:dyDescent="0.25">
      <c r="AL101">
        <f t="shared" si="24"/>
        <v>46</v>
      </c>
      <c r="AM101">
        <f t="shared" si="27"/>
        <v>2760</v>
      </c>
      <c r="AN101">
        <f t="shared" si="26"/>
        <v>8.6216602873479697</v>
      </c>
      <c r="AO101">
        <f>AO100-AN101*(AM101-AM100)/'Heatbed simulator'!$B$31</f>
        <v>39.546946324570818</v>
      </c>
    </row>
    <row r="102" spans="38:41" x14ac:dyDescent="0.25">
      <c r="AL102">
        <f t="shared" si="24"/>
        <v>46.166666666666664</v>
      </c>
      <c r="AM102">
        <f t="shared" si="27"/>
        <v>2770</v>
      </c>
      <c r="AN102">
        <f t="shared" si="26"/>
        <v>8.4493661305859202</v>
      </c>
      <c r="AO102">
        <f>AO101-AN102*(AM102-AM101)/'Heatbed simulator'!$B$31</f>
        <v>39.324090225752812</v>
      </c>
    </row>
    <row r="103" spans="38:41" x14ac:dyDescent="0.25">
      <c r="AL103">
        <f t="shared" si="24"/>
        <v>46.333333333333336</v>
      </c>
      <c r="AM103">
        <f t="shared" si="27"/>
        <v>2780</v>
      </c>
      <c r="AN103">
        <f t="shared" si="26"/>
        <v>8.2805150782219759</v>
      </c>
      <c r="AO103">
        <f>AO102-AN103*(AM103-AM102)/'Heatbed simulator'!$B$31</f>
        <v>39.105687654717784</v>
      </c>
    </row>
    <row r="104" spans="38:41" x14ac:dyDescent="0.25">
      <c r="AL104">
        <f t="shared" si="24"/>
        <v>46.5</v>
      </c>
      <c r="AM104">
        <f t="shared" si="27"/>
        <v>2790</v>
      </c>
      <c r="AN104">
        <f t="shared" si="26"/>
        <v>8.1150383236980996</v>
      </c>
      <c r="AO104">
        <f>AO103-AN104*(AM104-AM103)/'Heatbed simulator'!$B$31</f>
        <v>38.891649612735982</v>
      </c>
    </row>
    <row r="105" spans="38:41" x14ac:dyDescent="0.25">
      <c r="AL105">
        <f t="shared" si="24"/>
        <v>46.666666666666664</v>
      </c>
      <c r="AM105">
        <f t="shared" si="27"/>
        <v>2800</v>
      </c>
      <c r="AN105">
        <f t="shared" si="26"/>
        <v>7.9528684354777237</v>
      </c>
      <c r="AO105">
        <f>AO104-AN105*(AM105-AM104)/'Heatbed simulator'!$B$31</f>
        <v>38.681888879616878</v>
      </c>
    </row>
    <row r="106" spans="38:41" x14ac:dyDescent="0.25">
      <c r="AL106">
        <f t="shared" si="24"/>
        <v>46.833333333333336</v>
      </c>
      <c r="AM106">
        <f t="shared" si="27"/>
        <v>2810</v>
      </c>
      <c r="AN106">
        <f t="shared" si="26"/>
        <v>7.7939393295674684</v>
      </c>
      <c r="AO106">
        <f>AO105-AN106*(AM106-AM105)/'Heatbed simulator'!$B$31</f>
        <v>38.476319978167083</v>
      </c>
    </row>
    <row r="107" spans="38:41" x14ac:dyDescent="0.25">
      <c r="AL107">
        <f t="shared" si="24"/>
        <v>47</v>
      </c>
      <c r="AM107">
        <f t="shared" si="27"/>
        <v>2820</v>
      </c>
      <c r="AN107">
        <f t="shared" si="26"/>
        <v>7.6381862425880369</v>
      </c>
      <c r="AO107">
        <f>AO106-AN107*(AM107-AM106)/'Heatbed simulator'!$B$31</f>
        <v>38.274859139358519</v>
      </c>
    </row>
    <row r="108" spans="38:41" x14ac:dyDescent="0.25">
      <c r="AL108">
        <f t="shared" si="24"/>
        <v>47.166666666666664</v>
      </c>
      <c r="AM108">
        <f t="shared" si="27"/>
        <v>2830</v>
      </c>
      <c r="AN108">
        <f t="shared" si="26"/>
        <v>7.4855457053832248</v>
      </c>
      <c r="AO108">
        <f>AO107-AN108*(AM108-AM107)/'Heatbed simulator'!$B$31</f>
        <v>38.077424268192637</v>
      </c>
    </row>
    <row r="109" spans="38:41" x14ac:dyDescent="0.25">
      <c r="AL109">
        <f t="shared" si="24"/>
        <v>47.333333333333336</v>
      </c>
      <c r="AM109">
        <f t="shared" si="27"/>
        <v>2840</v>
      </c>
      <c r="AN109">
        <f t="shared" si="26"/>
        <v>7.3359555171563215</v>
      </c>
      <c r="AO109">
        <f>AO108-AN109*(AM109-AM108)/'Heatbed simulator'!$B$31</f>
        <v>37.883934910246857</v>
      </c>
    </row>
    <row r="110" spans="38:41" x14ac:dyDescent="0.25">
      <c r="AL110">
        <f t="shared" si="24"/>
        <v>47.5</v>
      </c>
      <c r="AM110">
        <f t="shared" si="27"/>
        <v>2850</v>
      </c>
      <c r="AN110">
        <f t="shared" si="26"/>
        <v>7.1893547201233927</v>
      </c>
      <c r="AO110">
        <f>AO109-AN110*(AM110-AM109)/'Heatbed simulator'!$B$31</f>
        <v>37.694312218889486</v>
      </c>
    </row>
    <row r="111" spans="38:41" x14ac:dyDescent="0.25">
      <c r="AL111">
        <f t="shared" si="24"/>
        <v>47.666666666666664</v>
      </c>
      <c r="AM111">
        <f t="shared" si="27"/>
        <v>2860</v>
      </c>
      <c r="AN111">
        <f t="shared" si="26"/>
        <v>7.0456835746730597</v>
      </c>
      <c r="AO111">
        <f>AO110-AN111*(AM111-AM110)/'Heatbed simulator'!$B$31</f>
        <v>37.508478923149838</v>
      </c>
    </row>
    <row r="112" spans="38:41" x14ac:dyDescent="0.25">
      <c r="AL112">
        <f t="shared" si="24"/>
        <v>47.833333333333336</v>
      </c>
      <c r="AM112">
        <f t="shared" si="27"/>
        <v>2870</v>
      </c>
      <c r="AN112">
        <f t="shared" si="26"/>
        <v>6.9048835350227007</v>
      </c>
      <c r="AO112">
        <f>AO111-AN112*(AM112-AM111)/'Heatbed simulator'!$B$31</f>
        <v>37.326359296230422</v>
      </c>
    </row>
    <row r="113" spans="38:41" x14ac:dyDescent="0.25">
      <c r="AL113">
        <f t="shared" si="24"/>
        <v>48</v>
      </c>
      <c r="AM113">
        <f t="shared" si="27"/>
        <v>2880</v>
      </c>
      <c r="AN113">
        <f t="shared" si="26"/>
        <v>6.7668972253611237</v>
      </c>
      <c r="AO113">
        <f>AO112-AN113*(AM113-AM112)/'Heatbed simulator'!$B$31</f>
        <v>37.147879124648391</v>
      </c>
    </row>
    <row r="114" spans="38:41" x14ac:dyDescent="0.25">
      <c r="AL114">
        <f t="shared" si="24"/>
        <v>48.166666666666664</v>
      </c>
      <c r="AM114">
        <f t="shared" si="27"/>
        <v>2890</v>
      </c>
      <c r="AN114">
        <f t="shared" si="26"/>
        <v>6.6316684164680177</v>
      </c>
      <c r="AO114">
        <f>AO113-AN114*(AM114-AM113)/'Heatbed simulator'!$B$31</f>
        <v>36.972965677993642</v>
      </c>
    </row>
    <row r="115" spans="38:41" x14ac:dyDescent="0.25">
      <c r="AL115">
        <f t="shared" si="24"/>
        <v>48.333333333333336</v>
      </c>
      <c r="AM115">
        <f t="shared" si="27"/>
        <v>2900</v>
      </c>
      <c r="AN115">
        <f t="shared" si="26"/>
        <v>6.4991420028006139</v>
      </c>
      <c r="AO115">
        <f>AO114-AN115*(AM115-AM114)/'Heatbed simulator'!$B$31</f>
        <v>36.801547679291296</v>
      </c>
    </row>
    <row r="116" spans="38:41" x14ac:dyDescent="0.25">
      <c r="AL116">
        <f t="shared" si="24"/>
        <v>48.5</v>
      </c>
      <c r="AM116">
        <f t="shared" si="27"/>
        <v>2910</v>
      </c>
      <c r="AN116">
        <f t="shared" si="26"/>
        <v>6.3692639800382693</v>
      </c>
      <c r="AO116">
        <f>AO115-AN116*(AM116-AM115)/'Heatbed simulator'!$B$31</f>
        <v>36.633555275956425</v>
      </c>
    </row>
    <row r="117" spans="38:41" x14ac:dyDescent="0.25">
      <c r="AL117">
        <f t="shared" si="24"/>
        <v>48.666666666666664</v>
      </c>
      <c r="AM117">
        <f t="shared" si="27"/>
        <v>2920</v>
      </c>
      <c r="AN117">
        <f t="shared" si="26"/>
        <v>6.2419814230757789</v>
      </c>
      <c r="AO117">
        <f>AO116-AN117*(AM117-AM116)/'Heatbed simulator'!$B$31</f>
        <v>36.468920011329224</v>
      </c>
    </row>
    <row r="118" spans="38:41" x14ac:dyDescent="0.25">
      <c r="AL118">
        <f t="shared" si="24"/>
        <v>48.833333333333336</v>
      </c>
      <c r="AM118">
        <f t="shared" si="27"/>
        <v>2930</v>
      </c>
      <c r="AN118">
        <f t="shared" si="26"/>
        <v>6.1172424644564725</v>
      </c>
      <c r="AO118">
        <f>AO117-AN118*(AM118-AM117)/'Heatbed simulator'!$B$31</f>
        <v>36.307574796779022</v>
      </c>
    </row>
    <row r="119" spans="38:41" x14ac:dyDescent="0.25">
      <c r="AL119">
        <f t="shared" si="24"/>
        <v>49</v>
      </c>
      <c r="AM119">
        <f t="shared" si="27"/>
        <v>2940</v>
      </c>
      <c r="AN119">
        <f t="shared" si="26"/>
        <v>5.9949962732362989</v>
      </c>
      <c r="AO119">
        <f>AO118-AN119*(AM119-AM118)/'Heatbed simulator'!$B$31</f>
        <v>36.149453884365762</v>
      </c>
    </row>
    <row r="120" spans="38:41" x14ac:dyDescent="0.25">
      <c r="AL120">
        <f t="shared" si="24"/>
        <v>49.166666666666664</v>
      </c>
      <c r="AM120">
        <f t="shared" si="27"/>
        <v>2950</v>
      </c>
      <c r="AN120">
        <f t="shared" si="26"/>
        <v>5.87519303427029</v>
      </c>
      <c r="AO120">
        <f>AO119-AN120*(AM120-AM119)/'Heatbed simulator'!$B$31</f>
        <v>35.994492840047826</v>
      </c>
    </row>
    <row r="121" spans="38:41" x14ac:dyDescent="0.25">
      <c r="AL121">
        <f t="shared" si="24"/>
        <v>49.333333333333336</v>
      </c>
      <c r="AM121">
        <f t="shared" si="27"/>
        <v>2960</v>
      </c>
      <c r="AN121">
        <f t="shared" si="26"/>
        <v>5.7577839279129766</v>
      </c>
      <c r="AO121">
        <f>AO120-AN121*(AM121-AM120)/'Heatbed simulator'!$B$31</f>
        <v>35.842628517425233</v>
      </c>
    </row>
    <row r="122" spans="38:41" x14ac:dyDescent="0.25">
      <c r="AL122">
        <f t="shared" si="24"/>
        <v>49.5</v>
      </c>
      <c r="AM122">
        <f t="shared" si="27"/>
        <v>2970</v>
      </c>
      <c r="AN122">
        <f t="shared" si="26"/>
        <v>5.6427211101244303</v>
      </c>
      <c r="AO122">
        <f>AO121-AN122*(AM122-AM121)/'Heatbed simulator'!$B$31</f>
        <v>35.69379903200759</v>
      </c>
    </row>
    <row r="123" spans="38:41" x14ac:dyDescent="0.25">
      <c r="AL123">
        <f t="shared" si="24"/>
        <v>49.666666666666664</v>
      </c>
      <c r="AM123">
        <f t="shared" si="27"/>
        <v>2980</v>
      </c>
      <c r="AN123">
        <f t="shared" si="26"/>
        <v>5.5299576929739054</v>
      </c>
      <c r="AO123">
        <f>AO122-AN123*(AM123-AM122)/'Heatbed simulator'!$B$31</f>
        <v>35.547943735996249</v>
      </c>
    </row>
    <row r="124" spans="38:41" x14ac:dyDescent="0.25">
      <c r="AL124">
        <f t="shared" si="24"/>
        <v>49.833333333333336</v>
      </c>
      <c r="AM124">
        <f t="shared" si="27"/>
        <v>2990</v>
      </c>
      <c r="AN124">
        <f t="shared" si="26"/>
        <v>5.41944772553307</v>
      </c>
      <c r="AO124">
        <f>AO123-AN124*(AM124-AM123)/'Heatbed simulator'!$B$31</f>
        <v>35.405003193570415</v>
      </c>
    </row>
    <row r="125" spans="38:41" x14ac:dyDescent="0.25">
      <c r="AL125">
        <f t="shared" si="24"/>
        <v>50</v>
      </c>
      <c r="AM125">
        <f t="shared" si="27"/>
        <v>3000</v>
      </c>
      <c r="AN125">
        <f t="shared" si="26"/>
        <v>5.3111461751510669</v>
      </c>
      <c r="AO125">
        <f>AO124-AN125*(AM125-AM124)/'Heatbed simulator'!$B$31</f>
        <v>35.264919156667133</v>
      </c>
    </row>
    <row r="126" spans="38:41" x14ac:dyDescent="0.25">
      <c r="AL126">
        <f t="shared" si="24"/>
        <v>50.166666666666664</v>
      </c>
      <c r="AM126">
        <f t="shared" ref="AM126:AM189" si="28">AM125+$AM$10</f>
        <v>3010</v>
      </c>
      <c r="AN126">
        <f t="shared" si="26"/>
        <v>5.205008909103773</v>
      </c>
      <c r="AO126">
        <f>AO125-AN126*(AM126-AM125)/'Heatbed simulator'!$B$31</f>
        <v>35.127634541245293</v>
      </c>
    </row>
    <row r="127" spans="38:41" x14ac:dyDescent="0.25">
      <c r="AL127">
        <f t="shared" si="24"/>
        <v>50.333333333333336</v>
      </c>
      <c r="AM127">
        <f t="shared" si="28"/>
        <v>3020</v>
      </c>
      <c r="AN127">
        <f t="shared" si="26"/>
        <v>5.1009926766097831</v>
      </c>
      <c r="AO127">
        <f>AO126-AN127*(AM127-AM126)/'Heatbed simulator'!$B$31</f>
        <v>34.993093404023952</v>
      </c>
    </row>
    <row r="128" spans="38:41" x14ac:dyDescent="0.25">
      <c r="AL128">
        <f t="shared" si="24"/>
        <v>50.5</v>
      </c>
      <c r="AM128">
        <f t="shared" si="28"/>
        <v>3030</v>
      </c>
      <c r="AN128">
        <f t="shared" si="26"/>
        <v>4.9990550912057721</v>
      </c>
      <c r="AO128">
        <f>AO127-AN128*(AM128-AM127)/'Heatbed simulator'!$B$31</f>
        <v>34.861240919685564</v>
      </c>
    </row>
    <row r="129" spans="38:41" x14ac:dyDescent="0.25">
      <c r="AL129">
        <f t="shared" si="24"/>
        <v>50.666666666666664</v>
      </c>
      <c r="AM129">
        <f t="shared" si="28"/>
        <v>3040</v>
      </c>
      <c r="AN129">
        <f t="shared" si="26"/>
        <v>4.8991546134740922</v>
      </c>
      <c r="AO129">
        <f>AO128-AN129*(AM129-AM128)/'Heatbed simulator'!$B$31</f>
        <v>34.732023358534697</v>
      </c>
    </row>
    <row r="130" spans="38:41" x14ac:dyDescent="0.25">
      <c r="AL130">
        <f t="shared" si="24"/>
        <v>50.833333333333336</v>
      </c>
      <c r="AM130">
        <f t="shared" si="28"/>
        <v>3050</v>
      </c>
      <c r="AN130">
        <f t="shared" si="26"/>
        <v>4.8012505341154919</v>
      </c>
      <c r="AO130">
        <f>AO129-AN130*(AM130-AM129)/'Heatbed simulator'!$B$31</f>
        <v>34.605388064603289</v>
      </c>
    </row>
    <row r="131" spans="38:41" x14ac:dyDescent="0.25">
      <c r="AL131">
        <f t="shared" si="24"/>
        <v>51</v>
      </c>
      <c r="AM131">
        <f t="shared" si="28"/>
        <v>3060</v>
      </c>
      <c r="AN131">
        <f t="shared" si="26"/>
        <v>4.7053029573601552</v>
      </c>
      <c r="AO131">
        <f>AO130-AN131*(AM131-AM130)/'Heatbed simulator'!$B$31</f>
        <v>34.481283434193408</v>
      </c>
    </row>
    <row r="132" spans="38:41" x14ac:dyDescent="0.25">
      <c r="AL132">
        <f t="shared" si="24"/>
        <v>51.166666666666664</v>
      </c>
      <c r="AM132">
        <f t="shared" si="28"/>
        <v>3070</v>
      </c>
      <c r="AN132">
        <f t="shared" si="26"/>
        <v>4.6112727847102253</v>
      </c>
      <c r="AO132">
        <f>AO131-AN132*(AM132-AM131)/'Heatbed simulator'!$B$31</f>
        <v>34.359658894848835</v>
      </c>
    </row>
    <row r="133" spans="38:41" x14ac:dyDescent="0.25">
      <c r="AL133">
        <f t="shared" si="24"/>
        <v>51.333333333333336</v>
      </c>
      <c r="AM133">
        <f t="shared" si="28"/>
        <v>3080</v>
      </c>
      <c r="AN133">
        <f t="shared" si="26"/>
        <v>4.5191216990072398</v>
      </c>
      <c r="AO133">
        <f>AO132-AN133*(AM133-AM132)/'Heatbed simulator'!$B$31</f>
        <v>34.240464884746835</v>
      </c>
    </row>
    <row r="134" spans="38:41" x14ac:dyDescent="0.25">
      <c r="AL134">
        <f t="shared" si="24"/>
        <v>51.5</v>
      </c>
      <c r="AM134">
        <f t="shared" si="28"/>
        <v>3090</v>
      </c>
      <c r="AN134">
        <f t="shared" si="26"/>
        <v>4.4288121488179177</v>
      </c>
      <c r="AO134">
        <f>AO133-AN134*(AM134-AM133)/'Heatbed simulator'!$B$31</f>
        <v>34.123652832501811</v>
      </c>
    </row>
    <row r="135" spans="38:41" x14ac:dyDescent="0.25">
      <c r="AL135">
        <f t="shared" si="24"/>
        <v>51.666666666666664</v>
      </c>
      <c r="AM135">
        <f t="shared" si="28"/>
        <v>3100</v>
      </c>
      <c r="AN135">
        <f t="shared" si="26"/>
        <v>4.340307333132027</v>
      </c>
      <c r="AO135">
        <f>AO134-AN135*(AM135-AM134)/'Heatbed simulator'!$B$31</f>
        <v>34.009175137372516</v>
      </c>
    </row>
    <row r="136" spans="38:41" x14ac:dyDescent="0.25">
      <c r="AL136">
        <f t="shared" si="24"/>
        <v>51.833333333333336</v>
      </c>
      <c r="AM136">
        <f t="shared" si="28"/>
        <v>3110</v>
      </c>
      <c r="AN136">
        <f t="shared" si="26"/>
        <v>4.2535711863660115</v>
      </c>
      <c r="AO136">
        <f>AO135-AN136*(AM136-AM135)/'Heatbed simulator'!$B$31</f>
        <v>33.89698514986484</v>
      </c>
    </row>
    <row r="137" spans="38:41" x14ac:dyDescent="0.25">
      <c r="AL137">
        <f t="shared" si="24"/>
        <v>52</v>
      </c>
      <c r="AM137">
        <f t="shared" si="28"/>
        <v>3120</v>
      </c>
      <c r="AN137">
        <f t="shared" si="26"/>
        <v>4.1685683636663331</v>
      </c>
      <c r="AO137">
        <f>AO136-AN137*(AM137-AM136)/'Heatbed simulator'!$B$31</f>
        <v>33.787037152722192</v>
      </c>
    </row>
    <row r="138" spans="38:41" x14ac:dyDescent="0.25">
      <c r="AL138">
        <f t="shared" si="24"/>
        <v>52.166666666666664</v>
      </c>
      <c r="AM138">
        <f t="shared" si="28"/>
        <v>3130</v>
      </c>
      <c r="AN138">
        <f t="shared" si="26"/>
        <v>4.0852642265064842</v>
      </c>
      <c r="AO138">
        <f>AO137-AN138*(AM138-AM137)/'Heatbed simulator'!$B$31</f>
        <v>33.679286342295796</v>
      </c>
    </row>
    <row r="139" spans="38:41" x14ac:dyDescent="0.25">
      <c r="AL139">
        <f t="shared" si="24"/>
        <v>52.333333333333336</v>
      </c>
      <c r="AM139">
        <f t="shared" si="28"/>
        <v>3140</v>
      </c>
      <c r="AN139">
        <f t="shared" si="26"/>
        <v>4.0036248285718434</v>
      </c>
      <c r="AO139">
        <f>AO138-AN139*(AM139-AM138)/'Heatbed simulator'!$B$31</f>
        <v>33.573688810287258</v>
      </c>
    </row>
    <row r="140" spans="38:41" x14ac:dyDescent="0.25">
      <c r="AL140">
        <f t="shared" si="24"/>
        <v>52.5</v>
      </c>
      <c r="AM140">
        <f t="shared" si="28"/>
        <v>3150</v>
      </c>
      <c r="AN140">
        <f t="shared" si="26"/>
        <v>3.923616901926597</v>
      </c>
      <c r="AO140">
        <f>AO139-AN140*(AM140-AM139)/'Heatbed simulator'!$B$31</f>
        <v>33.470201525856005</v>
      </c>
    </row>
    <row r="141" spans="38:41" x14ac:dyDescent="0.25">
      <c r="AL141">
        <f t="shared" ref="AL141:AL204" si="29">AM141/60</f>
        <v>52.666666666666664</v>
      </c>
      <c r="AM141">
        <f t="shared" si="28"/>
        <v>3160</v>
      </c>
      <c r="AN141">
        <f t="shared" ref="AN141:AN204" si="30">(AO140-$AN$10)*$AN$9</f>
        <v>3.8452078434571049</v>
      </c>
      <c r="AO141">
        <f>AO140-AN141*(AM141-AM140)/'Heatbed simulator'!$B$31</f>
        <v>33.368782318084286</v>
      </c>
    </row>
    <row r="142" spans="38:41" x14ac:dyDescent="0.25">
      <c r="AL142">
        <f t="shared" si="29"/>
        <v>52.833333333333336</v>
      </c>
      <c r="AM142">
        <f t="shared" si="28"/>
        <v>3170</v>
      </c>
      <c r="AN142">
        <f t="shared" si="30"/>
        <v>3.7683657015861876</v>
      </c>
      <c r="AO142">
        <f>AO141-AN142*(AM142-AM141)/'Heatbed simulator'!$B$31</f>
        <v>33.269389858792564</v>
      </c>
    </row>
    <row r="143" spans="38:41" x14ac:dyDescent="0.25">
      <c r="AL143">
        <f t="shared" si="29"/>
        <v>53</v>
      </c>
      <c r="AM143">
        <f t="shared" si="28"/>
        <v>3180</v>
      </c>
      <c r="AN143">
        <f t="shared" si="30"/>
        <v>3.6930591632528889</v>
      </c>
      <c r="AO143">
        <f>AO142-AN143*(AM143-AM142)/'Heatbed simulator'!$B$31</f>
        <v>33.171983645698383</v>
      </c>
    </row>
    <row r="144" spans="38:41" x14ac:dyDescent="0.25">
      <c r="AL144">
        <f t="shared" si="29"/>
        <v>53.166666666666664</v>
      </c>
      <c r="AM144">
        <f t="shared" si="28"/>
        <v>3190</v>
      </c>
      <c r="AN144">
        <f t="shared" si="30"/>
        <v>3.6192575411524741</v>
      </c>
      <c r="AO144">
        <f>AO143-AN144*(AM144-AM143)/'Heatbed simulator'!$B$31</f>
        <v>33.076523985911692</v>
      </c>
    </row>
    <row r="145" spans="38:41" x14ac:dyDescent="0.25">
      <c r="AL145">
        <f t="shared" si="29"/>
        <v>53.333333333333336</v>
      </c>
      <c r="AM145">
        <f t="shared" si="28"/>
        <v>3200</v>
      </c>
      <c r="AN145">
        <f t="shared" si="30"/>
        <v>3.5469307612313647</v>
      </c>
      <c r="AO145">
        <f>AO144-AN145*(AM145-AM144)/'Heatbed simulator'!$B$31</f>
        <v>32.982971979760102</v>
      </c>
    </row>
    <row r="146" spans="38:41" x14ac:dyDescent="0.25">
      <c r="AL146">
        <f t="shared" si="29"/>
        <v>53.5</v>
      </c>
      <c r="AM146">
        <f t="shared" si="28"/>
        <v>3210</v>
      </c>
      <c r="AN146">
        <f t="shared" si="30"/>
        <v>3.4760493504320391</v>
      </c>
      <c r="AO146">
        <f>AO145-AN146*(AM146-AM145)/'Heatbed simulator'!$B$31</f>
        <v>32.891289504937291</v>
      </c>
    </row>
    <row r="147" spans="38:41" x14ac:dyDescent="0.25">
      <c r="AL147">
        <f t="shared" si="29"/>
        <v>53.666666666666664</v>
      </c>
      <c r="AM147">
        <f t="shared" si="28"/>
        <v>3220</v>
      </c>
      <c r="AN147">
        <f t="shared" si="30"/>
        <v>3.4065844246827797</v>
      </c>
      <c r="AO147">
        <f>AO146-AN147*(AM147-AM146)/'Heatbed simulator'!$B$31</f>
        <v>32.801439200968233</v>
      </c>
    </row>
    <row r="148" spans="38:41" x14ac:dyDescent="0.25">
      <c r="AL148">
        <f t="shared" si="29"/>
        <v>53.833333333333336</v>
      </c>
      <c r="AM148">
        <f t="shared" si="28"/>
        <v>3230</v>
      </c>
      <c r="AN148">
        <f t="shared" si="30"/>
        <v>3.3385076771274647</v>
      </c>
      <c r="AO148">
        <f>AO147-AN148*(AM148-AM147)/'Heatbed simulator'!$B$31</f>
        <v>32.713384453984865</v>
      </c>
    </row>
    <row r="149" spans="38:41" x14ac:dyDescent="0.25">
      <c r="AL149">
        <f t="shared" si="29"/>
        <v>54</v>
      </c>
      <c r="AM149">
        <f t="shared" si="28"/>
        <v>3240</v>
      </c>
      <c r="AN149">
        <f t="shared" si="30"/>
        <v>3.2717913665905725</v>
      </c>
      <c r="AO149">
        <f>AO148-AN149*(AM149-AM148)/'Heatbed simulator'!$B$31</f>
        <v>32.627089381805973</v>
      </c>
    </row>
    <row r="150" spans="38:41" x14ac:dyDescent="0.25">
      <c r="AL150">
        <f t="shared" si="29"/>
        <v>54.166666666666664</v>
      </c>
      <c r="AM150">
        <f t="shared" si="28"/>
        <v>3250</v>
      </c>
      <c r="AN150">
        <f t="shared" si="30"/>
        <v>3.2064083062726776</v>
      </c>
      <c r="AO150">
        <f>AO149-AN150*(AM150-AM149)/'Heatbed simulator'!$B$31</f>
        <v>32.542518819315269</v>
      </c>
    </row>
    <row r="151" spans="38:41" x14ac:dyDescent="0.25">
      <c r="AL151">
        <f t="shared" si="29"/>
        <v>54.333333333333336</v>
      </c>
      <c r="AM151">
        <f t="shared" si="28"/>
        <v>3260</v>
      </c>
      <c r="AN151">
        <f t="shared" si="30"/>
        <v>3.1423318526718829</v>
      </c>
      <c r="AO151">
        <f>AO150-AN151*(AM151-AM150)/'Heatbed simulator'!$B$31</f>
        <v>32.459638304131644</v>
      </c>
    </row>
    <row r="152" spans="38:41" x14ac:dyDescent="0.25">
      <c r="AL152">
        <f t="shared" si="29"/>
        <v>54.5</v>
      </c>
      <c r="AM152">
        <f t="shared" si="28"/>
        <v>3270</v>
      </c>
      <c r="AN152">
        <f t="shared" si="30"/>
        <v>3.0795358947266198</v>
      </c>
      <c r="AO152">
        <f>AO151-AN152*(AM152-AM151)/'Heatbed simulator'!$B$31</f>
        <v>32.378414062565824</v>
      </c>
    </row>
    <row r="153" spans="38:41" x14ac:dyDescent="0.25">
      <c r="AL153">
        <f t="shared" si="29"/>
        <v>54.666666666666664</v>
      </c>
      <c r="AM153">
        <f t="shared" si="28"/>
        <v>3280</v>
      </c>
      <c r="AN153">
        <f t="shared" si="30"/>
        <v>3.0179948431754475</v>
      </c>
      <c r="AO153">
        <f>AO152-AN153*(AM153-AM152)/'Heatbed simulator'!$B$31</f>
        <v>32.298812995857602</v>
      </c>
    </row>
    <row r="154" spans="38:41" x14ac:dyDescent="0.25">
      <c r="AL154">
        <f t="shared" si="29"/>
        <v>54.833333333333336</v>
      </c>
      <c r="AM154">
        <f t="shared" si="28"/>
        <v>3290</v>
      </c>
      <c r="AN154">
        <f t="shared" si="30"/>
        <v>2.957683620129441</v>
      </c>
      <c r="AO154">
        <f>AO153-AN154*(AM154-AM153)/'Heatbed simulator'!$B$31</f>
        <v>32.220802666688179</v>
      </c>
    </row>
    <row r="155" spans="38:41" x14ac:dyDescent="0.25">
      <c r="AL155">
        <f t="shared" si="29"/>
        <v>55</v>
      </c>
      <c r="AM155">
        <f t="shared" si="28"/>
        <v>3300</v>
      </c>
      <c r="AN155">
        <f t="shared" si="30"/>
        <v>2.8985776488530086</v>
      </c>
      <c r="AO155">
        <f>AO154-AN155*(AM155-AM154)/'Heatbed simulator'!$B$31</f>
        <v>32.144351285961982</v>
      </c>
    </row>
    <row r="156" spans="38:41" x14ac:dyDescent="0.25">
      <c r="AL156">
        <f t="shared" si="29"/>
        <v>55.166666666666664</v>
      </c>
      <c r="AM156">
        <f t="shared" si="28"/>
        <v>3310</v>
      </c>
      <c r="AN156">
        <f t="shared" si="30"/>
        <v>2.8406528437488996</v>
      </c>
      <c r="AO156">
        <f>AO155-AN156*(AM156-AM155)/'Heatbed simulator'!$B$31</f>
        <v>32.06942769985266</v>
      </c>
    </row>
    <row r="157" spans="38:41" x14ac:dyDescent="0.25">
      <c r="AL157">
        <f t="shared" si="29"/>
        <v>55.333333333333336</v>
      </c>
      <c r="AM157">
        <f t="shared" si="28"/>
        <v>3320</v>
      </c>
      <c r="AN157">
        <f t="shared" si="30"/>
        <v>2.7838856005433601</v>
      </c>
      <c r="AO157">
        <f>AO156-AN157*(AM157-AM156)/'Heatbed simulator'!$B$31</f>
        <v>31.996001377107937</v>
      </c>
    </row>
    <row r="158" spans="38:41" x14ac:dyDescent="0.25">
      <c r="AL158">
        <f t="shared" si="29"/>
        <v>55.5</v>
      </c>
      <c r="AM158">
        <f t="shared" si="28"/>
        <v>3330</v>
      </c>
      <c r="AN158">
        <f t="shared" si="30"/>
        <v>2.7282527866674164</v>
      </c>
      <c r="AO158">
        <f>AO157-AN158*(AM158-AM157)/'Heatbed simulator'!$B$31</f>
        <v>31.92404239660819</v>
      </c>
    </row>
    <row r="159" spans="38:41" x14ac:dyDescent="0.25">
      <c r="AL159">
        <f t="shared" si="29"/>
        <v>55.666666666666664</v>
      </c>
      <c r="AM159">
        <f t="shared" si="28"/>
        <v>3340</v>
      </c>
      <c r="AN159">
        <f t="shared" si="30"/>
        <v>2.6737317318304052</v>
      </c>
      <c r="AO159">
        <f>AO158-AN159*(AM159-AM158)/'Heatbed simulator'!$B$31</f>
        <v>31.853521435173615</v>
      </c>
    </row>
    <row r="160" spans="38:41" x14ac:dyDescent="0.25">
      <c r="AL160">
        <f t="shared" si="29"/>
        <v>55.833333333333336</v>
      </c>
      <c r="AM160">
        <f t="shared" si="28"/>
        <v>3350</v>
      </c>
      <c r="AN160">
        <f t="shared" si="30"/>
        <v>2.6203002187818467</v>
      </c>
      <c r="AO160">
        <f>AO159-AN160*(AM160-AM159)/'Heatbed simulator'!$B$31</f>
        <v>31.784409755615091</v>
      </c>
    </row>
    <row r="161" spans="38:41" x14ac:dyDescent="0.25">
      <c r="AL161">
        <f t="shared" si="29"/>
        <v>56</v>
      </c>
      <c r="AM161">
        <f t="shared" si="28"/>
        <v>3360</v>
      </c>
      <c r="AN161">
        <f t="shared" si="30"/>
        <v>2.5679364742579582</v>
      </c>
      <c r="AO161">
        <f>AO160-AN161*(AM161-AM160)/'Heatbed simulator'!$B$31</f>
        <v>31.716679195023808</v>
      </c>
    </row>
    <row r="162" spans="38:41" x14ac:dyDescent="0.25">
      <c r="AL162">
        <f t="shared" si="29"/>
        <v>56.166666666666664</v>
      </c>
      <c r="AM162">
        <f t="shared" si="28"/>
        <v>3370</v>
      </c>
      <c r="AN162">
        <f t="shared" si="30"/>
        <v>2.5166191601090757</v>
      </c>
      <c r="AO162">
        <f>AO161-AN162*(AM162-AM161)/'Heatbed simulator'!$B$31</f>
        <v>31.65030215329492</v>
      </c>
    </row>
    <row r="163" spans="38:41" x14ac:dyDescent="0.25">
      <c r="AL163">
        <f t="shared" si="29"/>
        <v>56.333333333333336</v>
      </c>
      <c r="AM163">
        <f t="shared" si="28"/>
        <v>3380</v>
      </c>
      <c r="AN163">
        <f t="shared" si="30"/>
        <v>2.4663273646043855</v>
      </c>
      <c r="AO163">
        <f>AO162-AN163*(AM163-AM162)/'Heatbed simulator'!$B$31</f>
        <v>31.585251581880552</v>
      </c>
    </row>
    <row r="164" spans="38:41" x14ac:dyDescent="0.25">
      <c r="AL164">
        <f t="shared" si="29"/>
        <v>56.5</v>
      </c>
      <c r="AM164">
        <f t="shared" si="28"/>
        <v>3390</v>
      </c>
      <c r="AN164">
        <f t="shared" si="30"/>
        <v>2.4170405939104334</v>
      </c>
      <c r="AO164">
        <f>AO163-AN164*(AM164-AM163)/'Heatbed simulator'!$B$31</f>
        <v>31.521500972767548</v>
      </c>
    </row>
    <row r="165" spans="38:41" x14ac:dyDescent="0.25">
      <c r="AL165">
        <f t="shared" si="29"/>
        <v>56.666666666666664</v>
      </c>
      <c r="AM165">
        <f t="shared" si="28"/>
        <v>3400</v>
      </c>
      <c r="AN165">
        <f t="shared" si="30"/>
        <v>2.3687387637399073</v>
      </c>
      <c r="AO165">
        <f>AO164-AN165*(AM165-AM164)/'Heatbed simulator'!$B$31</f>
        <v>31.459024347675498</v>
      </c>
    </row>
    <row r="166" spans="38:41" x14ac:dyDescent="0.25">
      <c r="AL166">
        <f t="shared" si="29"/>
        <v>56.833333333333336</v>
      </c>
      <c r="AM166">
        <f t="shared" si="28"/>
        <v>3410</v>
      </c>
      <c r="AN166">
        <f t="shared" si="30"/>
        <v>2.3214021911673295</v>
      </c>
      <c r="AO166">
        <f>AO165-AN166*(AM166-AM165)/'Heatbed simulator'!$B$31</f>
        <v>31.39779624747063</v>
      </c>
    </row>
    <row r="167" spans="38:41" x14ac:dyDescent="0.25">
      <c r="AL167">
        <f t="shared" si="29"/>
        <v>57</v>
      </c>
      <c r="AM167">
        <f t="shared" si="28"/>
        <v>3420</v>
      </c>
      <c r="AN167">
        <f t="shared" si="30"/>
        <v>2.275011586608287</v>
      </c>
      <c r="AO167">
        <f>AO166-AN167*(AM167-AM166)/'Heatbed simulator'!$B$31</f>
        <v>31.337791721791245</v>
      </c>
    </row>
    <row r="168" spans="38:41" x14ac:dyDescent="0.25">
      <c r="AL168">
        <f t="shared" si="29"/>
        <v>57.166666666666664</v>
      </c>
      <c r="AM168">
        <f t="shared" si="28"/>
        <v>3430</v>
      </c>
      <c r="AN168">
        <f t="shared" si="30"/>
        <v>2.2295480459589569</v>
      </c>
      <c r="AO168">
        <f>AO167-AN168*(AM168-AM167)/'Heatbed simulator'!$B$31</f>
        <v>31.278986318880474</v>
      </c>
    </row>
    <row r="169" spans="38:41" x14ac:dyDescent="0.25">
      <c r="AL169">
        <f t="shared" si="29"/>
        <v>57.333333333333336</v>
      </c>
      <c r="AM169">
        <f t="shared" si="28"/>
        <v>3440</v>
      </c>
      <c r="AN169">
        <f t="shared" si="30"/>
        <v>2.184993042892704</v>
      </c>
      <c r="AO169">
        <f>AO168-AN169*(AM169-AM168)/'Heatbed simulator'!$B$31</f>
        <v>31.221356075622239</v>
      </c>
    </row>
    <row r="170" spans="38:41" x14ac:dyDescent="0.25">
      <c r="AL170">
        <f t="shared" si="29"/>
        <v>57.5</v>
      </c>
      <c r="AM170">
        <f t="shared" si="28"/>
        <v>3450</v>
      </c>
      <c r="AN170">
        <f t="shared" si="30"/>
        <v>2.1413284213106412</v>
      </c>
      <c r="AO170">
        <f>AO169-AN170*(AM170-AM169)/'Heatbed simulator'!$B$31</f>
        <v>31.164877507776307</v>
      </c>
    </row>
    <row r="171" spans="38:41" x14ac:dyDescent="0.25">
      <c r="AL171">
        <f t="shared" si="29"/>
        <v>57.666666666666664</v>
      </c>
      <c r="AM171">
        <f t="shared" si="28"/>
        <v>3460</v>
      </c>
      <c r="AN171">
        <f t="shared" si="30"/>
        <v>2.0985363879430374</v>
      </c>
      <c r="AO171">
        <f>AO170-AN171*(AM171-AM170)/'Heatbed simulator'!$B$31</f>
        <v>31.109527600408502</v>
      </c>
    </row>
    <row r="172" spans="38:41" x14ac:dyDescent="0.25">
      <c r="AL172">
        <f t="shared" si="29"/>
        <v>57.833333333333336</v>
      </c>
      <c r="AM172">
        <f t="shared" si="28"/>
        <v>3470</v>
      </c>
      <c r="AN172">
        <f t="shared" si="30"/>
        <v>2.0565995050985926</v>
      </c>
      <c r="AO172">
        <f>AO171-AN172*(AM172-AM171)/'Heatbed simulator'!$B$31</f>
        <v>31.055283798512143</v>
      </c>
    </row>
    <row r="173" spans="38:41" x14ac:dyDescent="0.25">
      <c r="AL173">
        <f t="shared" si="29"/>
        <v>58</v>
      </c>
      <c r="AM173">
        <f t="shared" si="28"/>
        <v>3480</v>
      </c>
      <c r="AN173">
        <f t="shared" si="30"/>
        <v>2.015500683558594</v>
      </c>
      <c r="AO173">
        <f>AO172-AN173*(AM173-AM172)/'Heatbed simulator'!$B$31</f>
        <v>31.002123997816923</v>
      </c>
    </row>
    <row r="174" spans="38:41" x14ac:dyDescent="0.25">
      <c r="AL174">
        <f t="shared" si="29"/>
        <v>58.166666666666664</v>
      </c>
      <c r="AM174">
        <f t="shared" si="28"/>
        <v>3490</v>
      </c>
      <c r="AN174">
        <f t="shared" si="30"/>
        <v>1.9752231756130942</v>
      </c>
      <c r="AO174">
        <f>AO173-AN174*(AM174-AM173)/'Heatbed simulator'!$B$31</f>
        <v>30.950026535781447</v>
      </c>
    </row>
    <row r="175" spans="38:41" x14ac:dyDescent="0.25">
      <c r="AL175">
        <f t="shared" si="29"/>
        <v>58.333333333333336</v>
      </c>
      <c r="AM175">
        <f t="shared" si="28"/>
        <v>3500</v>
      </c>
      <c r="AN175">
        <f t="shared" si="30"/>
        <v>1.935750568236239</v>
      </c>
      <c r="AO175">
        <f>AO174-AN175*(AM175-AM174)/'Heatbed simulator'!$B$31</f>
        <v>30.898970182765773</v>
      </c>
    </row>
    <row r="176" spans="38:41" x14ac:dyDescent="0.25">
      <c r="AL176">
        <f t="shared" si="29"/>
        <v>58.5</v>
      </c>
      <c r="AM176">
        <f t="shared" si="28"/>
        <v>3510</v>
      </c>
      <c r="AN176">
        <f t="shared" si="30"/>
        <v>1.8970667763979825</v>
      </c>
      <c r="AO176">
        <f>AO175-AN176*(AM176-AM175)/'Heatbed simulator'!$B$31</f>
        <v>30.848934133380375</v>
      </c>
    </row>
    <row r="177" spans="38:41" x14ac:dyDescent="0.25">
      <c r="AL177">
        <f t="shared" si="29"/>
        <v>58.666666666666664</v>
      </c>
      <c r="AM177">
        <f t="shared" si="28"/>
        <v>3520</v>
      </c>
      <c r="AN177">
        <f t="shared" si="30"/>
        <v>1.8591560365094673</v>
      </c>
      <c r="AO177">
        <f>AO176-AN177*(AM177-AM176)/'Heatbed simulator'!$B$31</f>
        <v>30.799897998007967</v>
      </c>
    </row>
    <row r="178" spans="38:41" x14ac:dyDescent="0.25">
      <c r="AL178">
        <f t="shared" si="29"/>
        <v>58.833333333333336</v>
      </c>
      <c r="AM178">
        <f t="shared" si="28"/>
        <v>3530</v>
      </c>
      <c r="AN178">
        <f t="shared" si="30"/>
        <v>1.8220028999993756</v>
      </c>
      <c r="AO178">
        <f>AO177-AN178*(AM178-AM177)/'Heatbed simulator'!$B$31</f>
        <v>30.751841794494769</v>
      </c>
    </row>
    <row r="179" spans="38:41" x14ac:dyDescent="0.25">
      <c r="AL179">
        <f t="shared" si="29"/>
        <v>59</v>
      </c>
      <c r="AM179">
        <f t="shared" si="28"/>
        <v>3540</v>
      </c>
      <c r="AN179">
        <f t="shared" si="30"/>
        <v>1.7855922270186648</v>
      </c>
      <c r="AO179">
        <f>AO178-AN179*(AM179-AM178)/'Heatbed simulator'!$B$31</f>
        <v>30.704745940007808</v>
      </c>
    </row>
    <row r="180" spans="38:41" x14ac:dyDescent="0.25">
      <c r="AL180">
        <f t="shared" si="29"/>
        <v>59.166666666666664</v>
      </c>
      <c r="AM180">
        <f t="shared" si="28"/>
        <v>3550</v>
      </c>
      <c r="AN180">
        <f t="shared" si="30"/>
        <v>1.7499091802711009</v>
      </c>
      <c r="AO180">
        <f>AO179-AN180*(AM180-AM179)/'Heatbed simulator'!$B$31</f>
        <v>30.658591243054939</v>
      </c>
    </row>
    <row r="181" spans="38:41" x14ac:dyDescent="0.25">
      <c r="AL181">
        <f t="shared" si="29"/>
        <v>59.333333333333336</v>
      </c>
      <c r="AM181">
        <f t="shared" si="28"/>
        <v>3560</v>
      </c>
      <c r="AN181">
        <f t="shared" si="30"/>
        <v>1.7149392189670798</v>
      </c>
      <c r="AO181">
        <f>AO180-AN181*(AM181-AM180)/'Heatbed simulator'!$B$31</f>
        <v>30.613358895664344</v>
      </c>
    </row>
    <row r="182" spans="38:41" x14ac:dyDescent="0.25">
      <c r="AL182">
        <f t="shared" si="29"/>
        <v>59.5</v>
      </c>
      <c r="AM182">
        <f t="shared" si="28"/>
        <v>3570</v>
      </c>
      <c r="AN182">
        <f t="shared" si="30"/>
        <v>1.6806680928982771</v>
      </c>
      <c r="AO182">
        <f>AO181-AN182*(AM182-AM181)/'Heatbed simulator'!$B$31</f>
        <v>30.569030465720306</v>
      </c>
    </row>
    <row r="183" spans="38:41" x14ac:dyDescent="0.25">
      <c r="AL183">
        <f t="shared" si="29"/>
        <v>59.666666666666664</v>
      </c>
      <c r="AM183">
        <f t="shared" si="28"/>
        <v>3580</v>
      </c>
      <c r="AN183">
        <f t="shared" si="30"/>
        <v>1.6470818366307083</v>
      </c>
      <c r="AO183">
        <f>AO182-AN183*(AM183-AM182)/'Heatbed simulator'!$B$31</f>
        <v>30.525587889452154</v>
      </c>
    </row>
    <row r="184" spans="38:41" x14ac:dyDescent="0.25">
      <c r="AL184">
        <f t="shared" si="29"/>
        <v>59.833333333333336</v>
      </c>
      <c r="AM184">
        <f t="shared" si="28"/>
        <v>3590</v>
      </c>
      <c r="AN184">
        <f t="shared" si="30"/>
        <v>1.6141667638138377</v>
      </c>
      <c r="AO184">
        <f>AO183-AN184*(AM184-AM183)/'Heatbed simulator'!$B$31</f>
        <v>30.483013464073302</v>
      </c>
    </row>
    <row r="185" spans="38:41" x14ac:dyDescent="0.25">
      <c r="AL185">
        <f t="shared" si="29"/>
        <v>60</v>
      </c>
      <c r="AM185">
        <f t="shared" si="28"/>
        <v>3600</v>
      </c>
      <c r="AN185">
        <f t="shared" si="30"/>
        <v>1.5819094616034097</v>
      </c>
      <c r="AO185">
        <f>AO184-AN185*(AM185-AM184)/'Heatbed simulator'!$B$31</f>
        <v>30.441289840567382</v>
      </c>
    </row>
    <row r="186" spans="38:41" x14ac:dyDescent="0.25">
      <c r="AL186">
        <f t="shared" si="29"/>
        <v>60.166666666666664</v>
      </c>
      <c r="AM186">
        <f t="shared" si="28"/>
        <v>3610</v>
      </c>
      <c r="AN186">
        <f t="shared" si="30"/>
        <v>1.5502967851957297</v>
      </c>
      <c r="AO186">
        <f>AO185-AN186*(AM186-AM185)/'Heatbed simulator'!$B$31</f>
        <v>30.400400016618558</v>
      </c>
    </row>
    <row r="187" spans="38:41" x14ac:dyDescent="0.25">
      <c r="AL187">
        <f t="shared" si="29"/>
        <v>60.333333333333336</v>
      </c>
      <c r="AM187">
        <f t="shared" si="28"/>
        <v>3620</v>
      </c>
      <c r="AN187">
        <f t="shared" si="30"/>
        <v>1.5193158524711843</v>
      </c>
      <c r="AO187">
        <f>AO186-AN187*(AM187-AM186)/'Heatbed simulator'!$B$31</f>
        <v>30.360327329683095</v>
      </c>
    </row>
    <row r="188" spans="38:41" x14ac:dyDescent="0.25">
      <c r="AL188">
        <f t="shared" si="29"/>
        <v>60.5</v>
      </c>
      <c r="AM188">
        <f t="shared" si="28"/>
        <v>3630</v>
      </c>
      <c r="AN188">
        <f t="shared" si="30"/>
        <v>1.4889540387447868</v>
      </c>
      <c r="AO188">
        <f>AO187-AN188*(AM188-AM187)/'Heatbed simulator'!$B$31</f>
        <v>30.321055450199399</v>
      </c>
    </row>
    <row r="189" spans="38:41" x14ac:dyDescent="0.25">
      <c r="AL189">
        <f t="shared" si="29"/>
        <v>60.666666666666664</v>
      </c>
      <c r="AM189">
        <f t="shared" si="28"/>
        <v>3640</v>
      </c>
      <c r="AN189">
        <f t="shared" si="30"/>
        <v>1.4591989716216418</v>
      </c>
      <c r="AO189">
        <f>AO188-AN189*(AM189-AM188)/'Heatbed simulator'!$B$31</f>
        <v>30.282568374933753</v>
      </c>
    </row>
    <row r="190" spans="38:41" x14ac:dyDescent="0.25">
      <c r="AL190">
        <f t="shared" si="29"/>
        <v>60.833333333333336</v>
      </c>
      <c r="AM190">
        <f t="shared" ref="AM190:AM253" si="31">AM189+$AM$10</f>
        <v>3650</v>
      </c>
      <c r="AN190">
        <f t="shared" si="30"/>
        <v>1.4300385259552133</v>
      </c>
      <c r="AO190">
        <f>AO189-AN190*(AM190-AM189)/'Heatbed simulator'!$B$31</f>
        <v>30.244850420459017</v>
      </c>
    </row>
    <row r="191" spans="38:41" x14ac:dyDescent="0.25">
      <c r="AL191">
        <f t="shared" si="29"/>
        <v>61</v>
      </c>
      <c r="AM191">
        <f t="shared" si="31"/>
        <v>3660</v>
      </c>
      <c r="AN191">
        <f t="shared" si="30"/>
        <v>1.4014608189063451</v>
      </c>
      <c r="AO191">
        <f>AO190-AN191*(AM191-AM190)/'Heatbed simulator'!$B$31</f>
        <v>30.207886216763644</v>
      </c>
    </row>
    <row r="192" spans="38:41" x14ac:dyDescent="0.25">
      <c r="AL192">
        <f t="shared" si="29"/>
        <v>61.166666666666664</v>
      </c>
      <c r="AM192">
        <f t="shared" si="31"/>
        <v>3670</v>
      </c>
      <c r="AN192">
        <f t="shared" si="30"/>
        <v>1.3734542051010128</v>
      </c>
      <c r="AO192">
        <f>AO191-AN192*(AM192-AM191)/'Heatbed simulator'!$B$31</f>
        <v>30.17166070098844</v>
      </c>
    </row>
    <row r="193" spans="38:41" x14ac:dyDescent="0.25">
      <c r="AL193">
        <f t="shared" si="29"/>
        <v>61.333333333333336</v>
      </c>
      <c r="AM193">
        <f t="shared" si="31"/>
        <v>3680</v>
      </c>
      <c r="AN193">
        <f t="shared" si="30"/>
        <v>1.3460072718848615</v>
      </c>
      <c r="AO193">
        <f>AO192-AN193*(AM193-AM192)/'Heatbed simulator'!$B$31</f>
        <v>30.136159111288464</v>
      </c>
    </row>
    <row r="194" spans="38:41" x14ac:dyDescent="0.25">
      <c r="AL194">
        <f t="shared" si="29"/>
        <v>61.5</v>
      </c>
      <c r="AM194">
        <f t="shared" si="31"/>
        <v>3690</v>
      </c>
      <c r="AN194">
        <f t="shared" si="30"/>
        <v>1.319108834672563</v>
      </c>
      <c r="AO194">
        <f>AO193-AN194*(AM194-AM193)/'Heatbed simulator'!$B$31</f>
        <v>30.101366980817595</v>
      </c>
    </row>
    <row r="195" spans="38:41" x14ac:dyDescent="0.25">
      <c r="AL195">
        <f t="shared" si="29"/>
        <v>61.666666666666664</v>
      </c>
      <c r="AM195">
        <f t="shared" si="31"/>
        <v>3700</v>
      </c>
      <c r="AN195">
        <f t="shared" si="30"/>
        <v>1.2927479323901112</v>
      </c>
      <c r="AO195">
        <f>AO194-AN195*(AM195-AM194)/'Heatbed simulator'!$B$31</f>
        <v>30.067270131833311</v>
      </c>
    </row>
    <row r="196" spans="38:41" x14ac:dyDescent="0.25">
      <c r="AL196">
        <f t="shared" si="29"/>
        <v>61.833333333333336</v>
      </c>
      <c r="AM196">
        <f t="shared" si="31"/>
        <v>3710</v>
      </c>
      <c r="AN196">
        <f t="shared" si="30"/>
        <v>1.2669138230081982</v>
      </c>
      <c r="AO196">
        <f>AO195-AN196*(AM196-AM195)/'Heatbed simulator'!$B$31</f>
        <v>30.03385466991929</v>
      </c>
    </row>
    <row r="197" spans="38:41" x14ac:dyDescent="0.25">
      <c r="AL197">
        <f t="shared" si="29"/>
        <v>62</v>
      </c>
      <c r="AM197">
        <f t="shared" si="31"/>
        <v>3720</v>
      </c>
      <c r="AN197">
        <f t="shared" si="30"/>
        <v>1.2415959791648599</v>
      </c>
      <c r="AO197">
        <f>AO196-AN197*(AM197-AM196)/'Heatbed simulator'!$B$31</f>
        <v>30.001106978323445</v>
      </c>
    </row>
    <row r="198" spans="38:41" x14ac:dyDescent="0.25">
      <c r="AL198">
        <f t="shared" si="29"/>
        <v>62.166666666666664</v>
      </c>
      <c r="AM198">
        <f t="shared" si="31"/>
        <v>3730</v>
      </c>
      <c r="AN198">
        <f t="shared" si="30"/>
        <v>1.2167840838755872</v>
      </c>
      <c r="AO198">
        <f>AO197-AN198*(AM198-AM197)/'Heatbed simulator'!$B$31</f>
        <v>29.969013712409122</v>
      </c>
    </row>
    <row r="199" spans="38:41" x14ac:dyDescent="0.25">
      <c r="AL199">
        <f t="shared" si="29"/>
        <v>62.333333333333336</v>
      </c>
      <c r="AM199">
        <f t="shared" si="31"/>
        <v>3740</v>
      </c>
      <c r="AN199">
        <f t="shared" si="30"/>
        <v>1.1924680263291669</v>
      </c>
      <c r="AO199">
        <f>AO198-AN199*(AM199-AM198)/'Heatbed simulator'!$B$31</f>
        <v>29.937561794217185</v>
      </c>
    </row>
    <row r="200" spans="38:41" x14ac:dyDescent="0.25">
      <c r="AL200">
        <f t="shared" si="29"/>
        <v>62.5</v>
      </c>
      <c r="AM200">
        <f t="shared" si="31"/>
        <v>3750</v>
      </c>
      <c r="AN200">
        <f t="shared" si="30"/>
        <v>1.1686378977675509</v>
      </c>
      <c r="AO200">
        <f>AO199-AN200*(AM200-AM199)/'Heatbed simulator'!$B$31</f>
        <v>29.90673840713675</v>
      </c>
    </row>
    <row r="201" spans="38:41" x14ac:dyDescent="0.25">
      <c r="AL201">
        <f t="shared" si="29"/>
        <v>62.666666666666664</v>
      </c>
      <c r="AM201">
        <f t="shared" si="31"/>
        <v>3760</v>
      </c>
      <c r="AN201">
        <f t="shared" si="30"/>
        <v>1.1452839874480361</v>
      </c>
      <c r="AO201">
        <f>AO200-AN201*(AM201-AM200)/'Heatbed simulator'!$B$31</f>
        <v>29.876530990682458</v>
      </c>
    </row>
    <row r="202" spans="38:41" x14ac:dyDescent="0.25">
      <c r="AL202">
        <f t="shared" si="29"/>
        <v>62.833333333333336</v>
      </c>
      <c r="AM202">
        <f t="shared" si="31"/>
        <v>3770</v>
      </c>
      <c r="AN202">
        <f t="shared" si="30"/>
        <v>1.1223967786861679</v>
      </c>
      <c r="AO202">
        <f>AO201-AN202*(AM202-AM201)/'Heatbed simulator'!$B$31</f>
        <v>29.846927235376075</v>
      </c>
    </row>
    <row r="203" spans="38:41" x14ac:dyDescent="0.25">
      <c r="AL203">
        <f t="shared" si="29"/>
        <v>63</v>
      </c>
      <c r="AM203">
        <f t="shared" si="31"/>
        <v>3780</v>
      </c>
      <c r="AN203">
        <f t="shared" si="30"/>
        <v>1.0999669449776928</v>
      </c>
      <c r="AO203">
        <f>AO202-AN203*(AM203-AM202)/'Heatbed simulator'!$B$31</f>
        <v>29.817915077730412</v>
      </c>
    </row>
    <row r="204" spans="38:41" x14ac:dyDescent="0.25">
      <c r="AL204">
        <f t="shared" si="29"/>
        <v>63.166666666666664</v>
      </c>
      <c r="AM204">
        <f t="shared" si="31"/>
        <v>3790</v>
      </c>
      <c r="AN204">
        <f t="shared" si="30"/>
        <v>1.0779853461980271</v>
      </c>
      <c r="AO204">
        <f>AO203-AN204*(AM204-AM203)/'Heatbed simulator'!$B$31</f>
        <v>29.789482695333461</v>
      </c>
    </row>
    <row r="205" spans="38:41" x14ac:dyDescent="0.25">
      <c r="AL205">
        <f t="shared" ref="AL205:AL268" si="32">AM205/60</f>
        <v>63.333333333333336</v>
      </c>
      <c r="AM205">
        <f t="shared" si="31"/>
        <v>3800</v>
      </c>
      <c r="AN205">
        <f t="shared" ref="AN205:AN268" si="33">(AO204-$AN$10)*$AN$9</f>
        <v>1.0564430248776684</v>
      </c>
      <c r="AO205">
        <f>AO204-AN205*(AM205-AM204)/'Heatbed simulator'!$B$31</f>
        <v>29.761618502030785</v>
      </c>
    </row>
    <row r="206" spans="38:41" x14ac:dyDescent="0.25">
      <c r="AL206">
        <f t="shared" si="32"/>
        <v>63.5</v>
      </c>
      <c r="AM206">
        <f t="shared" si="31"/>
        <v>3810</v>
      </c>
      <c r="AN206">
        <f t="shared" si="33"/>
        <v>1.0353312025520363</v>
      </c>
      <c r="AO206">
        <f>AO205-AN206*(AM206-AM205)/'Heatbed simulator'!$B$31</f>
        <v>29.734311143204177</v>
      </c>
    </row>
    <row r="207" spans="38:41" x14ac:dyDescent="0.25">
      <c r="AL207">
        <f t="shared" si="32"/>
        <v>63.666666666666664</v>
      </c>
      <c r="AM207">
        <f t="shared" si="31"/>
        <v>3820</v>
      </c>
      <c r="AN207">
        <f t="shared" si="33"/>
        <v>1.0146412761842682</v>
      </c>
      <c r="AO207">
        <f>AO206-AN207*(AM207-AM206)/'Heatbed simulator'!$B$31</f>
        <v>29.707549491144668</v>
      </c>
    </row>
    <row r="208" spans="38:41" x14ac:dyDescent="0.25">
      <c r="AL208">
        <f t="shared" si="32"/>
        <v>63.833333333333336</v>
      </c>
      <c r="AM208">
        <f t="shared" si="31"/>
        <v>3830</v>
      </c>
      <c r="AN208">
        <f t="shared" si="33"/>
        <v>0.99436481465948845</v>
      </c>
      <c r="AO208">
        <f>AO207-AN208*(AM208-AM207)/'Heatbed simulator'!$B$31</f>
        <v>29.681322640518001</v>
      </c>
    </row>
    <row r="209" spans="38:41" x14ac:dyDescent="0.25">
      <c r="AL209">
        <f t="shared" si="32"/>
        <v>64</v>
      </c>
      <c r="AM209">
        <f t="shared" si="31"/>
        <v>3840</v>
      </c>
      <c r="AN209">
        <f t="shared" si="33"/>
        <v>0.97449355534914228</v>
      </c>
      <c r="AO209">
        <f>AO208-AN209*(AM209-AM208)/'Heatbed simulator'!$B$31</f>
        <v>29.655619903920723</v>
      </c>
    </row>
    <row r="210" spans="38:41" x14ac:dyDescent="0.25">
      <c r="AL210">
        <f t="shared" si="32"/>
        <v>64.166666666666671</v>
      </c>
      <c r="AM210">
        <f t="shared" si="31"/>
        <v>3850</v>
      </c>
      <c r="AN210">
        <f t="shared" si="33"/>
        <v>0.95501940074398672</v>
      </c>
      <c r="AO210">
        <f>AO209-AN210*(AM210-AM209)/'Heatbed simulator'!$B$31</f>
        <v>29.630430807525091</v>
      </c>
    </row>
    <row r="211" spans="38:41" x14ac:dyDescent="0.25">
      <c r="AL211">
        <f t="shared" si="32"/>
        <v>64.333333333333329</v>
      </c>
      <c r="AM211">
        <f t="shared" si="31"/>
        <v>3860</v>
      </c>
      <c r="AN211">
        <f t="shared" si="33"/>
        <v>0.93593441515437237</v>
      </c>
      <c r="AO211">
        <f>AO210-AN211*(AM211-AM210)/'Heatbed simulator'!$B$31</f>
        <v>29.605745086810991</v>
      </c>
    </row>
    <row r="212" spans="38:41" x14ac:dyDescent="0.25">
      <c r="AL212">
        <f t="shared" si="32"/>
        <v>64.5</v>
      </c>
      <c r="AM212">
        <f t="shared" si="31"/>
        <v>3870</v>
      </c>
      <c r="AN212">
        <f t="shared" si="33"/>
        <v>0.9172308214764533</v>
      </c>
      <c r="AO212">
        <f>AO211-AN212*(AM212-AM211)/'Heatbed simulator'!$B$31</f>
        <v>29.581552682383169</v>
      </c>
    </row>
    <row r="213" spans="38:41" x14ac:dyDescent="0.25">
      <c r="AL213">
        <f t="shared" si="32"/>
        <v>64.666666666666671</v>
      </c>
      <c r="AM213">
        <f t="shared" si="31"/>
        <v>3880</v>
      </c>
      <c r="AN213">
        <f t="shared" si="33"/>
        <v>0.89890099802303358</v>
      </c>
      <c r="AO213">
        <f>AO212-AN213*(AM213-AM212)/'Heatbed simulator'!$B$31</f>
        <v>29.557843735872037</v>
      </c>
    </row>
    <row r="214" spans="38:41" x14ac:dyDescent="0.25">
      <c r="AL214">
        <f t="shared" si="32"/>
        <v>64.833333333333329</v>
      </c>
      <c r="AM214">
        <f t="shared" si="31"/>
        <v>3890</v>
      </c>
      <c r="AN214">
        <f t="shared" si="33"/>
        <v>0.88093747541773881</v>
      </c>
      <c r="AO214">
        <f>AO213-AN214*(AM214-AM213)/'Heatbed simulator'!$B$31</f>
        <v>29.534608585916409</v>
      </c>
    </row>
    <row r="215" spans="38:41" x14ac:dyDescent="0.25">
      <c r="AL215">
        <f t="shared" si="32"/>
        <v>65</v>
      </c>
      <c r="AM215">
        <f t="shared" si="31"/>
        <v>3900</v>
      </c>
      <c r="AN215">
        <f t="shared" si="33"/>
        <v>0.86333293355125951</v>
      </c>
      <c r="AO215">
        <f>AO214-AN215*(AM215-AM214)/'Heatbed simulator'!$B$31</f>
        <v>29.511837764226499</v>
      </c>
    </row>
    <row r="216" spans="38:41" x14ac:dyDescent="0.25">
      <c r="AL216">
        <f t="shared" si="32"/>
        <v>65.166666666666671</v>
      </c>
      <c r="AM216">
        <f t="shared" si="31"/>
        <v>3910</v>
      </c>
      <c r="AN216">
        <f t="shared" si="33"/>
        <v>0.8460801985984101</v>
      </c>
      <c r="AO216">
        <f>AO215-AN216*(AM216-AM215)/'Heatbed simulator'!$B$31</f>
        <v>29.489521991725617</v>
      </c>
    </row>
    <row r="217" spans="38:41" x14ac:dyDescent="0.25">
      <c r="AL217">
        <f t="shared" si="32"/>
        <v>65.333333333333329</v>
      </c>
      <c r="AM217">
        <f t="shared" si="31"/>
        <v>3920</v>
      </c>
      <c r="AN217">
        <f t="shared" si="33"/>
        <v>0.8291722400948135</v>
      </c>
      <c r="AO217">
        <f>AO216-AN217*(AM217-AM216)/'Heatbed simulator'!$B$31</f>
        <v>29.467652174768958</v>
      </c>
    </row>
    <row r="218" spans="38:41" x14ac:dyDescent="0.25">
      <c r="AL218">
        <f t="shared" si="32"/>
        <v>65.5</v>
      </c>
      <c r="AM218">
        <f t="shared" si="31"/>
        <v>3930</v>
      </c>
      <c r="AN218">
        <f t="shared" si="33"/>
        <v>0.81260216807199481</v>
      </c>
      <c r="AO218">
        <f>AO217-AN218*(AM218-AM217)/'Heatbed simulator'!$B$31</f>
        <v>29.446219401437947</v>
      </c>
    </row>
    <row r="219" spans="38:41" x14ac:dyDescent="0.25">
      <c r="AL219">
        <f t="shared" si="32"/>
        <v>65.666666666666671</v>
      </c>
      <c r="AM219">
        <f t="shared" si="31"/>
        <v>3940</v>
      </c>
      <c r="AN219">
        <f t="shared" si="33"/>
        <v>0.79636323024972577</v>
      </c>
      <c r="AO219">
        <f>AO218-AN219*(AM219-AM218)/'Heatbed simulator'!$B$31</f>
        <v>29.425214937908653</v>
      </c>
    </row>
    <row r="220" spans="38:41" x14ac:dyDescent="0.25">
      <c r="AL220">
        <f t="shared" si="32"/>
        <v>65.833333333333329</v>
      </c>
      <c r="AM220">
        <f t="shared" si="31"/>
        <v>3950</v>
      </c>
      <c r="AN220">
        <f t="shared" si="33"/>
        <v>0.78044880928448312</v>
      </c>
      <c r="AO220">
        <f>AO219-AN220*(AM220-AM219)/'Heatbed simulator'!$B$31</f>
        <v>29.404630224892763</v>
      </c>
    </row>
    <row r="221" spans="38:41" x14ac:dyDescent="0.25">
      <c r="AL221">
        <f t="shared" si="32"/>
        <v>66</v>
      </c>
      <c r="AM221">
        <f t="shared" si="31"/>
        <v>3960</v>
      </c>
      <c r="AN221">
        <f t="shared" si="33"/>
        <v>0.76485242007289078</v>
      </c>
      <c r="AO221">
        <f>AO220-AN221*(AM221-AM220)/'Heatbed simulator'!$B$31</f>
        <v>29.384456874149688</v>
      </c>
    </row>
    <row r="222" spans="38:41" x14ac:dyDescent="0.25">
      <c r="AL222">
        <f t="shared" si="32"/>
        <v>66.166666666666671</v>
      </c>
      <c r="AM222">
        <f t="shared" si="31"/>
        <v>3970</v>
      </c>
      <c r="AN222">
        <f t="shared" si="33"/>
        <v>0.74956770710904708</v>
      </c>
      <c r="AO222">
        <f>AO221-AN222*(AM222-AM221)/'Heatbed simulator'!$B$31</f>
        <v>29.364686665068373</v>
      </c>
    </row>
    <row r="223" spans="38:41" x14ac:dyDescent="0.25">
      <c r="AL223">
        <f t="shared" si="32"/>
        <v>66.333333333333329</v>
      </c>
      <c r="AM223">
        <f t="shared" si="31"/>
        <v>3980</v>
      </c>
      <c r="AN223">
        <f t="shared" si="33"/>
        <v>0.73458844189467476</v>
      </c>
      <c r="AO223">
        <f>AO222-AN223*(AM223-AM222)/'Heatbed simulator'!$B$31</f>
        <v>29.345311541317393</v>
      </c>
    </row>
    <row r="224" spans="38:41" x14ac:dyDescent="0.25">
      <c r="AL224">
        <f t="shared" si="32"/>
        <v>66.5</v>
      </c>
      <c r="AM224">
        <f t="shared" si="31"/>
        <v>3990</v>
      </c>
      <c r="AN224">
        <f t="shared" si="33"/>
        <v>0.71990852040100195</v>
      </c>
      <c r="AO224">
        <f>AO223-AN224*(AM224-AM223)/'Heatbed simulator'!$B$31</f>
        <v>29.326323607562024</v>
      </c>
    </row>
    <row r="225" spans="38:41" x14ac:dyDescent="0.25">
      <c r="AL225">
        <f t="shared" si="32"/>
        <v>66.666666666666671</v>
      </c>
      <c r="AM225">
        <f t="shared" si="31"/>
        <v>4000</v>
      </c>
      <c r="AN225">
        <f t="shared" si="33"/>
        <v>0.7055219605813885</v>
      </c>
      <c r="AO225">
        <f>AO224-AN225*(AM225-AM224)/'Heatbed simulator'!$B$31</f>
        <v>29.307715126246904</v>
      </c>
    </row>
    <row r="226" spans="38:41" x14ac:dyDescent="0.25">
      <c r="AL226">
        <f t="shared" si="32"/>
        <v>66.833333333333329</v>
      </c>
      <c r="AM226">
        <f t="shared" si="31"/>
        <v>4010</v>
      </c>
      <c r="AN226">
        <f t="shared" si="33"/>
        <v>0.69142289993365325</v>
      </c>
      <c r="AO226">
        <f>AO225-AN226*(AM226-AM225)/'Heatbed simulator'!$B$31</f>
        <v>29.28947851444299</v>
      </c>
    </row>
    <row r="227" spans="38:41" x14ac:dyDescent="0.25">
      <c r="AL227">
        <f t="shared" si="32"/>
        <v>67</v>
      </c>
      <c r="AM227">
        <f t="shared" si="31"/>
        <v>4020</v>
      </c>
      <c r="AN227">
        <f t="shared" si="33"/>
        <v>0.67760559311110902</v>
      </c>
      <c r="AO227">
        <f>AO226-AN227*(AM227-AM226)/'Heatbed simulator'!$B$31</f>
        <v>29.271606340757515</v>
      </c>
    </row>
    <row r="228" spans="38:41" x14ac:dyDescent="0.25">
      <c r="AL228">
        <f t="shared" si="32"/>
        <v>67.166666666666671</v>
      </c>
      <c r="AM228">
        <f t="shared" si="31"/>
        <v>4030</v>
      </c>
      <c r="AN228">
        <f t="shared" si="33"/>
        <v>0.6640644095813365</v>
      </c>
      <c r="AO228">
        <f>AO227-AN228*(AM228-AM227)/'Heatbed simulator'!$B$31</f>
        <v>29.254091322305719</v>
      </c>
    </row>
    <row r="229" spans="38:41" x14ac:dyDescent="0.25">
      <c r="AL229">
        <f t="shared" si="32"/>
        <v>67.333333333333329</v>
      </c>
      <c r="AM229">
        <f t="shared" si="31"/>
        <v>4040</v>
      </c>
      <c r="AN229">
        <f t="shared" si="33"/>
        <v>0.65079383133176028</v>
      </c>
      <c r="AO229">
        <f>AO228-AN229*(AM229-AM228)/'Heatbed simulator'!$B$31</f>
        <v>29.236926321743084</v>
      </c>
    </row>
    <row r="230" spans="38:41" x14ac:dyDescent="0.25">
      <c r="AL230">
        <f t="shared" si="32"/>
        <v>67.5</v>
      </c>
      <c r="AM230">
        <f t="shared" si="31"/>
        <v>4050</v>
      </c>
      <c r="AN230">
        <f t="shared" si="33"/>
        <v>0.63778845062106471</v>
      </c>
      <c r="AO230">
        <f>AO229-AN230*(AM230-AM229)/'Heatbed simulator'!$B$31</f>
        <v>29.220104344356866</v>
      </c>
    </row>
    <row r="231" spans="38:41" x14ac:dyDescent="0.25">
      <c r="AL231">
        <f t="shared" si="32"/>
        <v>67.666666666666671</v>
      </c>
      <c r="AM231">
        <f t="shared" si="31"/>
        <v>4060</v>
      </c>
      <c r="AN231">
        <f t="shared" si="33"/>
        <v>0.62504296777554003</v>
      </c>
      <c r="AO231">
        <f>AO230-AN231*(AM231-AM230)/'Heatbed simulator'!$B$31</f>
        <v>29.203618535215767</v>
      </c>
    </row>
    <row r="232" spans="38:41" x14ac:dyDescent="0.25">
      <c r="AL232">
        <f t="shared" si="32"/>
        <v>67.833333333333329</v>
      </c>
      <c r="AM232">
        <f t="shared" si="31"/>
        <v>4070</v>
      </c>
      <c r="AN232">
        <f t="shared" si="33"/>
        <v>0.61255218902948083</v>
      </c>
      <c r="AO232">
        <f>AO231-AN232*(AM232-AM231)/'Heatbed simulator'!$B$31</f>
        <v>29.187462176376567</v>
      </c>
    </row>
    <row r="233" spans="38:41" x14ac:dyDescent="0.25">
      <c r="AL233">
        <f t="shared" si="32"/>
        <v>68</v>
      </c>
      <c r="AM233">
        <f t="shared" si="31"/>
        <v>4080</v>
      </c>
      <c r="AN233">
        <f t="shared" si="33"/>
        <v>0.60031102440873452</v>
      </c>
      <c r="AO233">
        <f>AO232-AN233*(AM233-AM232)/'Heatbed simulator'!$B$31</f>
        <v>29.171628684146555</v>
      </c>
    </row>
    <row r="234" spans="38:41" x14ac:dyDescent="0.25">
      <c r="AL234">
        <f t="shared" si="32"/>
        <v>68.166666666666671</v>
      </c>
      <c r="AM234">
        <f t="shared" si="31"/>
        <v>4090</v>
      </c>
      <c r="AN234">
        <f t="shared" si="33"/>
        <v>0.58831448565653643</v>
      </c>
      <c r="AO234">
        <f>AO233-AN234*(AM234-AM233)/'Heatbed simulator'!$B$31</f>
        <v>29.156111606400696</v>
      </c>
    </row>
    <row r="235" spans="38:41" x14ac:dyDescent="0.25">
      <c r="AL235">
        <f t="shared" si="32"/>
        <v>68.333333333333329</v>
      </c>
      <c r="AM235">
        <f t="shared" si="31"/>
        <v>4100</v>
      </c>
      <c r="AN235">
        <f t="shared" si="33"/>
        <v>0.57655768420080855</v>
      </c>
      <c r="AO235">
        <f>AO234-AN235*(AM235-AM234)/'Heatbed simulator'!$B$31</f>
        <v>29.140904619952398</v>
      </c>
    </row>
    <row r="236" spans="38:41" x14ac:dyDescent="0.25">
      <c r="AL236">
        <f t="shared" si="32"/>
        <v>68.5</v>
      </c>
      <c r="AM236">
        <f t="shared" si="31"/>
        <v>4110</v>
      </c>
      <c r="AN236">
        <f t="shared" si="33"/>
        <v>0.56503582916207218</v>
      </c>
      <c r="AO236">
        <f>AO235-AN236*(AM236-AM235)/'Heatbed simulator'!$B$31</f>
        <v>29.126001527976818</v>
      </c>
    </row>
    <row r="237" spans="38:41" x14ac:dyDescent="0.25">
      <c r="AL237">
        <f t="shared" si="32"/>
        <v>68.666666666666671</v>
      </c>
      <c r="AM237">
        <f t="shared" si="31"/>
        <v>4120</v>
      </c>
      <c r="AN237">
        <f t="shared" si="33"/>
        <v>0.55374422540117063</v>
      </c>
      <c r="AO237">
        <f>AO236-AN237*(AM237-AM236)/'Heatbed simulator'!$B$31</f>
        <v>29.111396257485676</v>
      </c>
    </row>
    <row r="238" spans="38:41" x14ac:dyDescent="0.25">
      <c r="AL238">
        <f t="shared" si="32"/>
        <v>68.833333333333329</v>
      </c>
      <c r="AM238">
        <f t="shared" si="31"/>
        <v>4130</v>
      </c>
      <c r="AN238">
        <f t="shared" si="33"/>
        <v>0.5426782716060119</v>
      </c>
      <c r="AO238">
        <f>AO237-AN238*(AM238-AM237)/'Heatbed simulator'!$B$31</f>
        <v>29.097082856852506</v>
      </c>
    </row>
    <row r="239" spans="38:41" x14ac:dyDescent="0.25">
      <c r="AL239">
        <f t="shared" si="32"/>
        <v>69</v>
      </c>
      <c r="AM239">
        <f t="shared" si="31"/>
        <v>4140</v>
      </c>
      <c r="AN239">
        <f t="shared" si="33"/>
        <v>0.53183345841653173</v>
      </c>
      <c r="AO239">
        <f>AO238-AN239*(AM239-AM238)/'Heatbed simulator'!$B$31</f>
        <v>29.083055493387388</v>
      </c>
    </row>
    <row r="240" spans="38:41" x14ac:dyDescent="0.25">
      <c r="AL240">
        <f t="shared" si="32"/>
        <v>69.166666666666671</v>
      </c>
      <c r="AM240">
        <f t="shared" si="31"/>
        <v>4150</v>
      </c>
      <c r="AN240">
        <f t="shared" si="33"/>
        <v>0.52120536658714467</v>
      </c>
      <c r="AO240">
        <f>AO239-AN240*(AM240-AM239)/'Heatbed simulator'!$B$31</f>
        <v>29.069308450960129</v>
      </c>
    </row>
    <row r="241" spans="38:41" x14ac:dyDescent="0.25">
      <c r="AL241">
        <f t="shared" si="32"/>
        <v>69.333333333333329</v>
      </c>
      <c r="AM241">
        <f t="shared" si="31"/>
        <v>4160</v>
      </c>
      <c r="AN241">
        <f t="shared" si="33"/>
        <v>0.51078966518590108</v>
      </c>
      <c r="AO241">
        <f>AO240-AN241*(AM241-AM240)/'Heatbed simulator'!$B$31</f>
        <v>29.05583612767095</v>
      </c>
    </row>
    <row r="242" spans="38:41" x14ac:dyDescent="0.25">
      <c r="AL242">
        <f t="shared" si="32"/>
        <v>69.5</v>
      </c>
      <c r="AM242">
        <f t="shared" si="31"/>
        <v>4170</v>
      </c>
      <c r="AN242">
        <f t="shared" si="33"/>
        <v>0.50058210982964035</v>
      </c>
      <c r="AO242">
        <f>AO241-AN242*(AM242-AM241)/'Heatbed simulator'!$B$31</f>
        <v>29.042633033567725</v>
      </c>
    </row>
    <row r="243" spans="38:41" x14ac:dyDescent="0.25">
      <c r="AL243">
        <f t="shared" si="32"/>
        <v>69.666666666666671</v>
      </c>
      <c r="AM243">
        <f t="shared" si="31"/>
        <v>4180</v>
      </c>
      <c r="AN243">
        <f t="shared" si="33"/>
        <v>0.49057854095441561</v>
      </c>
      <c r="AO243">
        <f>AO242-AN243*(AM243-AM242)/'Heatbed simulator'!$B$31</f>
        <v>29.029693788408828</v>
      </c>
    </row>
    <row r="244" spans="38:41" x14ac:dyDescent="0.25">
      <c r="AL244">
        <f t="shared" si="32"/>
        <v>69.833333333333329</v>
      </c>
      <c r="AM244">
        <f t="shared" si="31"/>
        <v>4190</v>
      </c>
      <c r="AN244">
        <f t="shared" si="33"/>
        <v>0.48077488212047437</v>
      </c>
      <c r="AO244">
        <f>AO243-AN244*(AM244-AM243)/'Heatbed simulator'!$B$31</f>
        <v>29.017013119470693</v>
      </c>
    </row>
    <row r="245" spans="38:41" x14ac:dyDescent="0.25">
      <c r="AL245">
        <f t="shared" si="32"/>
        <v>70</v>
      </c>
      <c r="AM245">
        <f t="shared" si="31"/>
        <v>4200</v>
      </c>
      <c r="AN245">
        <f t="shared" si="33"/>
        <v>0.47116713835111329</v>
      </c>
      <c r="AO245">
        <f>AO244-AN245*(AM245-AM244)/'Heatbed simulator'!$B$31</f>
        <v>29.004585859399185</v>
      </c>
    </row>
    <row r="246" spans="38:41" x14ac:dyDescent="0.25">
      <c r="AL246">
        <f t="shared" si="32"/>
        <v>70.166666666666671</v>
      </c>
      <c r="AM246">
        <f t="shared" si="31"/>
        <v>4210</v>
      </c>
      <c r="AN246">
        <f t="shared" si="33"/>
        <v>0.46175139450473029</v>
      </c>
      <c r="AO246">
        <f>AO245-AN246*(AM246-AM245)/'Heatbed simulator'!$B$31</f>
        <v>28.992406944103919</v>
      </c>
    </row>
    <row r="247" spans="38:41" x14ac:dyDescent="0.25">
      <c r="AL247">
        <f t="shared" si="32"/>
        <v>70.333333333333329</v>
      </c>
      <c r="AM247">
        <f t="shared" si="31"/>
        <v>4220</v>
      </c>
      <c r="AN247">
        <f t="shared" si="33"/>
        <v>0.4525238136794178</v>
      </c>
      <c r="AO247">
        <f>AO246-AN247*(AM247-AM246)/'Heatbed simulator'!$B$31</f>
        <v>28.980471410694641</v>
      </c>
    </row>
    <row r="248" spans="38:41" x14ac:dyDescent="0.25">
      <c r="AL248">
        <f t="shared" si="32"/>
        <v>70.5</v>
      </c>
      <c r="AM248">
        <f t="shared" si="31"/>
        <v>4230</v>
      </c>
      <c r="AN248">
        <f t="shared" si="33"/>
        <v>0.44348063564942125</v>
      </c>
      <c r="AO248">
        <f>AO247-AN248*(AM248-AM247)/'Heatbed simulator'!$B$31</f>
        <v>28.968774395458858</v>
      </c>
    </row>
    <row r="249" spans="38:41" x14ac:dyDescent="0.25">
      <c r="AL249">
        <f t="shared" si="32"/>
        <v>70.666666666666671</v>
      </c>
      <c r="AM249">
        <f t="shared" si="31"/>
        <v>4240</v>
      </c>
      <c r="AN249">
        <f t="shared" si="33"/>
        <v>0.4346181753328569</v>
      </c>
      <c r="AO249">
        <f>AO248-AN249*(AM249-AM248)/'Heatbed simulator'!$B$31</f>
        <v>28.957311131879894</v>
      </c>
    </row>
    <row r="250" spans="38:41" x14ac:dyDescent="0.25">
      <c r="AL250">
        <f t="shared" si="32"/>
        <v>70.833333333333329</v>
      </c>
      <c r="AM250">
        <f t="shared" si="31"/>
        <v>4250</v>
      </c>
      <c r="AN250">
        <f t="shared" si="33"/>
        <v>0.42593282129004911</v>
      </c>
      <c r="AO250">
        <f>AO249-AN250*(AM250-AM249)/'Heatbed simulator'!$B$31</f>
        <v>28.946076948694525</v>
      </c>
    </row>
    <row r="251" spans="38:41" x14ac:dyDescent="0.25">
      <c r="AL251">
        <f t="shared" si="32"/>
        <v>71</v>
      </c>
      <c r="AM251">
        <f t="shared" si="31"/>
        <v>4260</v>
      </c>
      <c r="AN251">
        <f t="shared" si="33"/>
        <v>0.41742103425186716</v>
      </c>
      <c r="AO251">
        <f>AO250-AN251*(AM251-AM250)/'Heatbed simulator'!$B$31</f>
        <v>28.93506726798946</v>
      </c>
    </row>
    <row r="252" spans="38:41" x14ac:dyDescent="0.25">
      <c r="AL252">
        <f t="shared" si="32"/>
        <v>71.166666666666671</v>
      </c>
      <c r="AM252">
        <f t="shared" si="31"/>
        <v>4270</v>
      </c>
      <c r="AN252">
        <f t="shared" si="33"/>
        <v>0.40907934567748616</v>
      </c>
      <c r="AO252">
        <f>AO251-AN252*(AM252-AM251)/'Heatbed simulator'!$B$31</f>
        <v>28.924277603335838</v>
      </c>
    </row>
    <row r="253" spans="38:41" x14ac:dyDescent="0.25">
      <c r="AL253">
        <f t="shared" si="32"/>
        <v>71.333333333333329</v>
      </c>
      <c r="AM253">
        <f t="shared" si="31"/>
        <v>4280</v>
      </c>
      <c r="AN253">
        <f t="shared" si="33"/>
        <v>0.40090435634095517</v>
      </c>
      <c r="AO253">
        <f>AO252-AN253*(AM253-AM252)/'Heatbed simulator'!$B$31</f>
        <v>28.913703557961018</v>
      </c>
    </row>
    <row r="254" spans="38:41" x14ac:dyDescent="0.25">
      <c r="AL254">
        <f t="shared" si="32"/>
        <v>71.5</v>
      </c>
      <c r="AM254">
        <f t="shared" ref="AM254:AM300" si="34">AM253+$AM$10</f>
        <v>4290</v>
      </c>
      <c r="AN254">
        <f t="shared" si="33"/>
        <v>0.39289273494601817</v>
      </c>
      <c r="AO254">
        <f>AO253-AN254*(AM254-AM253)/'Heatbed simulator'!$B$31</f>
        <v>28.903340822956903</v>
      </c>
    </row>
    <row r="255" spans="38:41" x14ac:dyDescent="0.25">
      <c r="AL255">
        <f t="shared" si="32"/>
        <v>71.666666666666671</v>
      </c>
      <c r="AM255">
        <f t="shared" si="34"/>
        <v>4300</v>
      </c>
      <c r="AN255">
        <f t="shared" si="33"/>
        <v>0.38504121676862046</v>
      </c>
      <c r="AO255">
        <f>AO254-AN255*(AM255-AM254)/'Heatbed simulator'!$B$31</f>
        <v>28.893185175524064</v>
      </c>
    </row>
    <row r="256" spans="38:41" x14ac:dyDescent="0.25">
      <c r="AL256">
        <f t="shared" si="32"/>
        <v>71.833333333333329</v>
      </c>
      <c r="AM256">
        <f t="shared" si="34"/>
        <v>4310</v>
      </c>
      <c r="AN256">
        <f t="shared" si="33"/>
        <v>0.37734660232653411</v>
      </c>
      <c r="AO256">
        <f>AO255-AN256*(AM256-AM255)/'Heatbed simulator'!$B$31</f>
        <v>28.883232477250957</v>
      </c>
    </row>
    <row r="257" spans="38:41" x14ac:dyDescent="0.25">
      <c r="AL257">
        <f t="shared" si="32"/>
        <v>72</v>
      </c>
      <c r="AM257">
        <f t="shared" si="34"/>
        <v>4320</v>
      </c>
      <c r="AN257">
        <f t="shared" si="33"/>
        <v>0.36980575607557586</v>
      </c>
      <c r="AO257">
        <f>AO256-AN257*(AM257-AM256)/'Heatbed simulator'!$B$31</f>
        <v>28.873478672427524</v>
      </c>
    </row>
    <row r="258" spans="38:41" x14ac:dyDescent="0.25">
      <c r="AL258">
        <f t="shared" si="32"/>
        <v>72.166666666666671</v>
      </c>
      <c r="AM258">
        <f t="shared" si="34"/>
        <v>4330</v>
      </c>
      <c r="AN258">
        <f t="shared" si="33"/>
        <v>0.36241560513187615</v>
      </c>
      <c r="AO258">
        <f>AO257-AN258*(AM258-AM257)/'Heatbed simulator'!$B$31</f>
        <v>28.863919786392501</v>
      </c>
    </row>
    <row r="259" spans="38:41" x14ac:dyDescent="0.25">
      <c r="AL259">
        <f t="shared" si="32"/>
        <v>72.333333333333329</v>
      </c>
      <c r="AM259">
        <f t="shared" si="34"/>
        <v>4340</v>
      </c>
      <c r="AN259">
        <f t="shared" si="33"/>
        <v>0.3551731380196847</v>
      </c>
      <c r="AO259">
        <f>AO258-AN259*(AM259-AM258)/'Heatbed simulator'!$B$31</f>
        <v>28.854551923913743</v>
      </c>
    </row>
    <row r="260" spans="38:41" x14ac:dyDescent="0.25">
      <c r="AL260">
        <f t="shared" si="32"/>
        <v>72.5</v>
      </c>
      <c r="AM260">
        <f t="shared" si="34"/>
        <v>4350</v>
      </c>
      <c r="AN260">
        <f t="shared" si="33"/>
        <v>0.34807540344419652</v>
      </c>
      <c r="AO260">
        <f>AO259-AN260*(AM260-AM259)/'Heatbed simulator'!$B$31</f>
        <v>28.845371267600925</v>
      </c>
    </row>
    <row r="261" spans="38:41" x14ac:dyDescent="0.25">
      <c r="AL261">
        <f t="shared" si="32"/>
        <v>72.666666666666671</v>
      </c>
      <c r="AM261">
        <f t="shared" si="34"/>
        <v>4360</v>
      </c>
      <c r="AN261">
        <f t="shared" si="33"/>
        <v>0.34111950908890248</v>
      </c>
      <c r="AO261">
        <f>AO260-AN261*(AM261-AM260)/'Heatbed simulator'!$B$31</f>
        <v>28.836374076349966</v>
      </c>
    </row>
    <row r="262" spans="38:41" x14ac:dyDescent="0.25">
      <c r="AL262">
        <f t="shared" si="32"/>
        <v>72.833333333333329</v>
      </c>
      <c r="AM262">
        <f t="shared" si="34"/>
        <v>4370</v>
      </c>
      <c r="AN262">
        <f t="shared" si="33"/>
        <v>0.33430262043698034</v>
      </c>
      <c r="AO262">
        <f>AO261-AN262*(AM262-AM261)/'Heatbed simulator'!$B$31</f>
        <v>28.827556683818525</v>
      </c>
    </row>
    <row r="263" spans="38:41" x14ac:dyDescent="0.25">
      <c r="AL263">
        <f t="shared" si="32"/>
        <v>73</v>
      </c>
      <c r="AM263">
        <f t="shared" si="34"/>
        <v>4380</v>
      </c>
      <c r="AN263">
        <f t="shared" si="33"/>
        <v>0.32762195961622537</v>
      </c>
      <c r="AO263">
        <f>AO262-AN263*(AM263-AM262)/'Heatbed simulator'!$B$31</f>
        <v>28.818915496931986</v>
      </c>
    </row>
    <row r="264" spans="38:41" x14ac:dyDescent="0.25">
      <c r="AL264">
        <f t="shared" si="32"/>
        <v>73.166666666666671</v>
      </c>
      <c r="AM264">
        <f t="shared" si="34"/>
        <v>4390</v>
      </c>
      <c r="AN264">
        <f t="shared" si="33"/>
        <v>0.32107480426708157</v>
      </c>
      <c r="AO264">
        <f>AO263-AN264*(AM264-AM263)/'Heatbed simulator'!$B$31</f>
        <v>28.810446994419269</v>
      </c>
    </row>
    <row r="265" spans="38:41" x14ac:dyDescent="0.25">
      <c r="AL265">
        <f t="shared" si="32"/>
        <v>73.333333333333329</v>
      </c>
      <c r="AM265">
        <f t="shared" si="34"/>
        <v>4400</v>
      </c>
      <c r="AN265">
        <f t="shared" si="33"/>
        <v>0.31465848643327343</v>
      </c>
      <c r="AO265">
        <f>AO264-AN265*(AM265-AM264)/'Heatbed simulator'!$B$31</f>
        <v>28.802147725377932</v>
      </c>
    </row>
    <row r="266" spans="38:41" x14ac:dyDescent="0.25">
      <c r="AL266">
        <f t="shared" si="32"/>
        <v>73.5</v>
      </c>
      <c r="AM266">
        <f t="shared" si="34"/>
        <v>4410</v>
      </c>
      <c r="AN266">
        <f t="shared" si="33"/>
        <v>0.3083703914746258</v>
      </c>
      <c r="AO266">
        <f>AO265-AN266*(AM266-AM265)/'Heatbed simulator'!$B$31</f>
        <v>28.794014307867918</v>
      </c>
    </row>
    <row r="267" spans="38:41" x14ac:dyDescent="0.25">
      <c r="AL267">
        <f t="shared" si="32"/>
        <v>73.666666666666671</v>
      </c>
      <c r="AM267">
        <f t="shared" si="34"/>
        <v>4420</v>
      </c>
      <c r="AN267">
        <f t="shared" si="33"/>
        <v>0.30220795700159586</v>
      </c>
      <c r="AO267">
        <f>AO266-AN267*(AM267-AM266)/'Heatbed simulator'!$B$31</f>
        <v>28.786043427533436</v>
      </c>
    </row>
    <row r="268" spans="38:41" x14ac:dyDescent="0.25">
      <c r="AL268">
        <f t="shared" si="32"/>
        <v>73.833333333333329</v>
      </c>
      <c r="AM268">
        <f t="shared" si="34"/>
        <v>4430</v>
      </c>
      <c r="AN268">
        <f t="shared" si="33"/>
        <v>0.29616867183110734</v>
      </c>
      <c r="AO268">
        <f>AO267-AN268*(AM268-AM267)/'Heatbed simulator'!$B$31</f>
        <v>28.778231836252349</v>
      </c>
    </row>
    <row r="269" spans="38:41" x14ac:dyDescent="0.25">
      <c r="AL269">
        <f t="shared" ref="AL269:AL300" si="35">AM269/60</f>
        <v>74</v>
      </c>
      <c r="AM269">
        <f t="shared" si="34"/>
        <v>4440</v>
      </c>
      <c r="AN269">
        <f t="shared" ref="AN269:AN300" si="36">(AO268-$AN$10)*$AN$9</f>
        <v>0.29025007496324406</v>
      </c>
      <c r="AO269">
        <f>AO268-AN269*(AM269-AM268)/'Heatbed simulator'!$B$31</f>
        <v>28.770576350812583</v>
      </c>
    </row>
    <row r="270" spans="38:41" x14ac:dyDescent="0.25">
      <c r="AL270">
        <f t="shared" si="35"/>
        <v>74.166666666666671</v>
      </c>
      <c r="AM270">
        <f t="shared" si="34"/>
        <v>4450</v>
      </c>
      <c r="AN270">
        <f t="shared" si="36"/>
        <v>0.28444975457839777</v>
      </c>
      <c r="AO270">
        <f>AO269-AN270*(AM270-AM269)/'Heatbed simulator'!$B$31</f>
        <v>28.763073851614966</v>
      </c>
    </row>
    <row r="271" spans="38:41" x14ac:dyDescent="0.25">
      <c r="AL271">
        <f t="shared" si="35"/>
        <v>74.333333333333329</v>
      </c>
      <c r="AM271">
        <f t="shared" si="34"/>
        <v>4460</v>
      </c>
      <c r="AN271">
        <f t="shared" si="36"/>
        <v>0.27876534705445638</v>
      </c>
      <c r="AO271">
        <f>AO270-AN271*(AM271-AM270)/'Heatbed simulator'!$B$31</f>
        <v>28.755721281401996</v>
      </c>
    </row>
    <row r="272" spans="38:41" x14ac:dyDescent="0.25">
      <c r="AL272">
        <f t="shared" si="35"/>
        <v>74.5</v>
      </c>
      <c r="AM272">
        <f t="shared" si="34"/>
        <v>4470</v>
      </c>
      <c r="AN272">
        <f t="shared" si="36"/>
        <v>0.27319453600362886</v>
      </c>
      <c r="AO272">
        <f>AO271-AN272*(AM272-AM271)/'Heatbed simulator'!$B$31</f>
        <v>28.748515644012016</v>
      </c>
    </row>
    <row r="273" spans="38:41" x14ac:dyDescent="0.25">
      <c r="AL273">
        <f t="shared" si="35"/>
        <v>74.666666666666671</v>
      </c>
      <c r="AM273">
        <f t="shared" si="34"/>
        <v>4480</v>
      </c>
      <c r="AN273">
        <f t="shared" si="36"/>
        <v>0.26773505132852166</v>
      </c>
      <c r="AO273">
        <f>AO272-AN273*(AM273-AM272)/'Heatbed simulator'!$B$31</f>
        <v>28.741454003158282</v>
      </c>
    </row>
    <row r="274" spans="38:41" x14ac:dyDescent="0.25">
      <c r="AL274">
        <f t="shared" si="35"/>
        <v>74.833333333333329</v>
      </c>
      <c r="AM274">
        <f t="shared" si="34"/>
        <v>4490</v>
      </c>
      <c r="AN274">
        <f t="shared" si="36"/>
        <v>0.26238466829707918</v>
      </c>
      <c r="AO274">
        <f>AO273-AN274*(AM274-AM273)/'Heatbed simulator'!$B$31</f>
        <v>28.734533481232422</v>
      </c>
    </row>
    <row r="275" spans="38:41" x14ac:dyDescent="0.25">
      <c r="AL275">
        <f t="shared" si="35"/>
        <v>75</v>
      </c>
      <c r="AM275">
        <f t="shared" si="34"/>
        <v>4500</v>
      </c>
      <c r="AN275">
        <f t="shared" si="36"/>
        <v>0.25714120663600309</v>
      </c>
      <c r="AO275">
        <f>AO274-AN275*(AM275-AM274)/'Heatbed simulator'!$B$31</f>
        <v>28.727751258131825</v>
      </c>
    </row>
    <row r="276" spans="38:41" x14ac:dyDescent="0.25">
      <c r="AL276">
        <f t="shared" si="35"/>
        <v>75.166666666666671</v>
      </c>
      <c r="AM276">
        <f t="shared" si="34"/>
        <v>4510</v>
      </c>
      <c r="AN276">
        <f t="shared" si="36"/>
        <v>0.25200252964229852</v>
      </c>
      <c r="AO276">
        <f>AO275-AN276*(AM276-AM275)/'Heatbed simulator'!$B$31</f>
        <v>28.721104570110452</v>
      </c>
    </row>
    <row r="277" spans="38:41" x14ac:dyDescent="0.25">
      <c r="AL277">
        <f t="shared" si="35"/>
        <v>75.333333333333329</v>
      </c>
      <c r="AM277">
        <f t="shared" si="34"/>
        <v>4520</v>
      </c>
      <c r="AN277">
        <f t="shared" si="36"/>
        <v>0.24696654331257192</v>
      </c>
      <c r="AO277">
        <f>AO276-AN277*(AM277-AM276)/'Heatbed simulator'!$B$31</f>
        <v>28.714590708652612</v>
      </c>
    </row>
    <row r="278" spans="38:41" x14ac:dyDescent="0.25">
      <c r="AL278">
        <f t="shared" si="35"/>
        <v>75.5</v>
      </c>
      <c r="AM278">
        <f t="shared" si="34"/>
        <v>4530</v>
      </c>
      <c r="AN278">
        <f t="shared" si="36"/>
        <v>0.2420311954897266</v>
      </c>
      <c r="AO278">
        <f>AO277-AN278*(AM278-AM277)/'Heatbed simulator'!$B$31</f>
        <v>28.70820701936924</v>
      </c>
    </row>
    <row r="279" spans="38:41" x14ac:dyDescent="0.25">
      <c r="AL279">
        <f t="shared" si="35"/>
        <v>75.666666666666671</v>
      </c>
      <c r="AM279">
        <f t="shared" si="34"/>
        <v>4540</v>
      </c>
      <c r="AN279">
        <f t="shared" si="36"/>
        <v>0.2371944750267074</v>
      </c>
      <c r="AO279">
        <f>AO278-AN279*(AM279-AM278)/'Heatbed simulator'!$B$31</f>
        <v>28.701950900916248</v>
      </c>
    </row>
    <row r="280" spans="38:41" x14ac:dyDescent="0.25">
      <c r="AL280">
        <f t="shared" si="35"/>
        <v>75.833333333333329</v>
      </c>
      <c r="AM280">
        <f t="shared" si="34"/>
        <v>4550</v>
      </c>
      <c r="AN280">
        <f t="shared" si="36"/>
        <v>0.23245441096696706</v>
      </c>
      <c r="AO280">
        <f>AO279-AN280*(AM280-AM279)/'Heatbed simulator'!$B$31</f>
        <v>28.695819803934473</v>
      </c>
    </row>
    <row r="281" spans="38:41" x14ac:dyDescent="0.25">
      <c r="AL281">
        <f t="shared" si="35"/>
        <v>76</v>
      </c>
      <c r="AM281">
        <f t="shared" si="34"/>
        <v>4560</v>
      </c>
      <c r="AN281">
        <f t="shared" si="36"/>
        <v>0.22780907174130111</v>
      </c>
      <c r="AO281">
        <f>AO280-AN281*(AM281-AM280)/'Heatbed simulator'!$B$31</f>
        <v>28.689811230010822</v>
      </c>
    </row>
    <row r="282" spans="38:41" x14ac:dyDescent="0.25">
      <c r="AL282">
        <f t="shared" si="35"/>
        <v>76.166666666666671</v>
      </c>
      <c r="AM282">
        <f t="shared" si="34"/>
        <v>4570</v>
      </c>
      <c r="AN282">
        <f t="shared" si="36"/>
        <v>0.22325656438073924</v>
      </c>
      <c r="AO282">
        <f>AO281-AN282*(AM282-AM281)/'Heatbed simulator'!$B$31</f>
        <v>28.683922730660168</v>
      </c>
    </row>
    <row r="283" spans="38:41" x14ac:dyDescent="0.25">
      <c r="AL283">
        <f t="shared" si="35"/>
        <v>76.333333333333329</v>
      </c>
      <c r="AM283">
        <f t="shared" si="34"/>
        <v>4580</v>
      </c>
      <c r="AN283">
        <f t="shared" si="36"/>
        <v>0.21879503374515957</v>
      </c>
      <c r="AO283">
        <f>AO282-AN283*(AM283-AM282)/'Heatbed simulator'!$B$31</f>
        <v>28.678151906327596</v>
      </c>
    </row>
    <row r="284" spans="38:41" x14ac:dyDescent="0.25">
      <c r="AL284">
        <f t="shared" si="35"/>
        <v>76.5</v>
      </c>
      <c r="AM284">
        <f t="shared" si="34"/>
        <v>4590</v>
      </c>
      <c r="AN284">
        <f t="shared" si="36"/>
        <v>0.21442266176732114</v>
      </c>
      <c r="AO284">
        <f>AO283-AN284*(AM284-AM283)/'Heatbed simulator'!$B$31</f>
        <v>28.672496405410591</v>
      </c>
    </row>
    <row r="285" spans="38:41" x14ac:dyDescent="0.25">
      <c r="AL285">
        <f t="shared" si="35"/>
        <v>76.666666666666671</v>
      </c>
      <c r="AM285">
        <f t="shared" si="34"/>
        <v>4600</v>
      </c>
      <c r="AN285">
        <f t="shared" si="36"/>
        <v>0.21013766671200815</v>
      </c>
      <c r="AO285">
        <f>AO284-AN285*(AM285-AM284)/'Heatbed simulator'!$B$31</f>
        <v>28.666953923300763</v>
      </c>
    </row>
    <row r="286" spans="38:41" x14ac:dyDescent="0.25">
      <c r="AL286">
        <f t="shared" si="35"/>
        <v>76.833333333333329</v>
      </c>
      <c r="AM286">
        <f t="shared" si="34"/>
        <v>4610</v>
      </c>
      <c r="AN286">
        <f t="shared" si="36"/>
        <v>0.20593830244997369</v>
      </c>
      <c r="AO286">
        <f>AO285-AN286*(AM286-AM285)/'Heatbed simulator'!$B$31</f>
        <v>28.661522201444722</v>
      </c>
    </row>
    <row r="287" spans="38:41" x14ac:dyDescent="0.25">
      <c r="AL287">
        <f t="shared" si="35"/>
        <v>77</v>
      </c>
      <c r="AM287">
        <f t="shared" si="34"/>
        <v>4620</v>
      </c>
      <c r="AN287">
        <f t="shared" si="36"/>
        <v>0.2018228577463948</v>
      </c>
      <c r="AO287">
        <f>AO286-AN287*(AM287-AM286)/'Heatbed simulator'!$B$31</f>
        <v>28.656199026423717</v>
      </c>
    </row>
    <row r="288" spans="38:41" x14ac:dyDescent="0.25">
      <c r="AL288">
        <f t="shared" si="35"/>
        <v>77.166666666666671</v>
      </c>
      <c r="AM288">
        <f t="shared" si="34"/>
        <v>4630</v>
      </c>
      <c r="AN288">
        <f t="shared" si="36"/>
        <v>0.19778965556354541</v>
      </c>
      <c r="AO288">
        <f>AO287-AN288*(AM288-AM287)/'Heatbed simulator'!$B$31</f>
        <v>28.650982229051678</v>
      </c>
    </row>
    <row r="289" spans="38:41" x14ac:dyDescent="0.25">
      <c r="AL289">
        <f t="shared" si="35"/>
        <v>77.333333333333329</v>
      </c>
      <c r="AM289">
        <f t="shared" si="34"/>
        <v>4640</v>
      </c>
      <c r="AN289">
        <f t="shared" si="36"/>
        <v>0.19383705237740753</v>
      </c>
      <c r="AO289">
        <f>AO288-AN289*(AM289-AM288)/'Heatbed simulator'!$B$31</f>
        <v>28.645869683491266</v>
      </c>
    </row>
    <row r="290" spans="38:41" x14ac:dyDescent="0.25">
      <c r="AL290">
        <f t="shared" si="35"/>
        <v>77.5</v>
      </c>
      <c r="AM290">
        <f t="shared" si="34"/>
        <v>4650</v>
      </c>
      <c r="AN290">
        <f t="shared" si="36"/>
        <v>0.18996343750793487</v>
      </c>
      <c r="AO290">
        <f>AO289-AN290*(AM290-AM289)/'Heatbed simulator'!$B$31</f>
        <v>28.640859306387611</v>
      </c>
    </row>
    <row r="291" spans="38:41" x14ac:dyDescent="0.25">
      <c r="AL291">
        <f t="shared" si="35"/>
        <v>77.666666666666671</v>
      </c>
      <c r="AM291">
        <f t="shared" si="34"/>
        <v>4660</v>
      </c>
      <c r="AN291">
        <f t="shared" si="36"/>
        <v>0.18616723246270833</v>
      </c>
      <c r="AO291">
        <f>AO290-AN291*(AM291-AM290)/'Heatbed simulator'!$B$31</f>
        <v>28.635949056019339</v>
      </c>
    </row>
    <row r="292" spans="38:41" x14ac:dyDescent="0.25">
      <c r="AL292">
        <f t="shared" si="35"/>
        <v>77.833333333333329</v>
      </c>
      <c r="AM292">
        <f t="shared" si="34"/>
        <v>4670</v>
      </c>
      <c r="AN292">
        <f t="shared" si="36"/>
        <v>0.18244689029370023</v>
      </c>
      <c r="AO292">
        <f>AO291-AN292*(AM292-AM291)/'Heatbed simulator'!$B$31</f>
        <v>28.631136931466568</v>
      </c>
    </row>
    <row r="293" spans="38:41" x14ac:dyDescent="0.25">
      <c r="AL293">
        <f t="shared" si="35"/>
        <v>78</v>
      </c>
      <c r="AM293">
        <f t="shared" si="34"/>
        <v>4680</v>
      </c>
      <c r="AN293">
        <f t="shared" si="36"/>
        <v>0.17880089496688933</v>
      </c>
      <c r="AO293">
        <f>AO292-AN293*(AM293-AM292)/'Heatbed simulator'!$B$31</f>
        <v>28.62642097179555</v>
      </c>
    </row>
    <row r="294" spans="38:41" x14ac:dyDescent="0.25">
      <c r="AL294">
        <f t="shared" si="35"/>
        <v>78.166666666666671</v>
      </c>
      <c r="AM294">
        <f t="shared" si="34"/>
        <v>4690</v>
      </c>
      <c r="AN294">
        <f t="shared" si="36"/>
        <v>0.1752277607444892</v>
      </c>
      <c r="AO294">
        <f>AO293-AN294*(AM294-AM293)/'Heatbed simulator'!$B$31</f>
        <v>28.621799255259589</v>
      </c>
    </row>
    <row r="295" spans="38:41" x14ac:dyDescent="0.25">
      <c r="AL295">
        <f t="shared" si="35"/>
        <v>78.333333333333329</v>
      </c>
      <c r="AM295">
        <f t="shared" si="34"/>
        <v>4700</v>
      </c>
      <c r="AN295">
        <f t="shared" si="36"/>
        <v>0.17172603157950808</v>
      </c>
      <c r="AO295">
        <f>AO294-AN295*(AM295-AM294)/'Heatbed simulator'!$B$31</f>
        <v>28.617269898515918</v>
      </c>
    </row>
    <row r="296" spans="38:41" x14ac:dyDescent="0.25">
      <c r="AL296">
        <f t="shared" si="35"/>
        <v>78.5</v>
      </c>
      <c r="AM296">
        <f t="shared" si="34"/>
        <v>4710</v>
      </c>
      <c r="AN296">
        <f t="shared" si="36"/>
        <v>0.16829428052240505</v>
      </c>
      <c r="AO296">
        <f>AO295-AN296*(AM296-AM295)/'Heatbed simulator'!$B$31</f>
        <v>28.612831055858262</v>
      </c>
    </row>
    <row r="297" spans="38:41" x14ac:dyDescent="0.25">
      <c r="AL297">
        <f t="shared" si="35"/>
        <v>78.666666666666671</v>
      </c>
      <c r="AM297">
        <f t="shared" si="34"/>
        <v>4720</v>
      </c>
      <c r="AN297">
        <f t="shared" si="36"/>
        <v>0.16493110913962289</v>
      </c>
      <c r="AO297">
        <f>AO296-AN297*(AM297-AM296)/'Heatbed simulator'!$B$31</f>
        <v>28.608480918464696</v>
      </c>
    </row>
    <row r="298" spans="38:41" x14ac:dyDescent="0.25">
      <c r="AL298">
        <f t="shared" si="35"/>
        <v>78.833333333333329</v>
      </c>
      <c r="AM298">
        <f t="shared" si="34"/>
        <v>4730</v>
      </c>
      <c r="AN298">
        <f t="shared" si="36"/>
        <v>0.16163514694371672</v>
      </c>
      <c r="AO298">
        <f>AO297-AN298*(AM298-AM297)/'Heatbed simulator'!$B$31</f>
        <v>28.604217713660567</v>
      </c>
    </row>
    <row r="299" spans="38:41" x14ac:dyDescent="0.25">
      <c r="AL299">
        <f t="shared" si="35"/>
        <v>79</v>
      </c>
      <c r="AM299">
        <f t="shared" si="34"/>
        <v>4740</v>
      </c>
      <c r="AN299">
        <f t="shared" si="36"/>
        <v>0.15840505083489054</v>
      </c>
      <c r="AO299">
        <f>AO298-AN299*(AM299-AM298)/'Heatbed simulator'!$B$31</f>
        <v>28.600039704196124</v>
      </c>
    </row>
    <row r="300" spans="38:41" x14ac:dyDescent="0.25">
      <c r="AL300">
        <f t="shared" si="35"/>
        <v>79.166666666666671</v>
      </c>
      <c r="AM300">
        <f t="shared" si="34"/>
        <v>4750</v>
      </c>
      <c r="AN300">
        <f t="shared" si="36"/>
        <v>0.15523950455368316</v>
      </c>
      <c r="AO300">
        <f>AO299-AN300*(AM300-AM299)/'Heatbed simulator'!$B$31</f>
        <v>28.595945187538593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5"/>
  <sheetViews>
    <sheetView workbookViewId="0">
      <selection activeCell="L29" sqref="L29"/>
    </sheetView>
  </sheetViews>
  <sheetFormatPr baseColWidth="10" defaultRowHeight="15" x14ac:dyDescent="0.25"/>
  <sheetData>
    <row r="1" spans="1:8" s="3" customFormat="1" x14ac:dyDescent="0.25"/>
    <row r="2" spans="1:8" x14ac:dyDescent="0.25">
      <c r="A2" t="s">
        <v>87</v>
      </c>
      <c r="B2" t="s">
        <v>1</v>
      </c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88</v>
      </c>
    </row>
    <row r="3" spans="1:8" x14ac:dyDescent="0.25">
      <c r="A3" s="3">
        <v>0</v>
      </c>
      <c r="B3">
        <v>20</v>
      </c>
      <c r="C3">
        <v>20</v>
      </c>
      <c r="D3" s="8">
        <v>20</v>
      </c>
      <c r="E3">
        <v>20</v>
      </c>
      <c r="F3">
        <v>20</v>
      </c>
      <c r="G3">
        <v>20</v>
      </c>
      <c r="H3">
        <v>20</v>
      </c>
    </row>
    <row r="4" spans="1:8" x14ac:dyDescent="0.25">
      <c r="A4" s="3">
        <v>8.3333333333333329E-2</v>
      </c>
      <c r="B4">
        <v>21.454542938851258</v>
      </c>
      <c r="C4">
        <v>21.454542938851258</v>
      </c>
      <c r="D4" s="3">
        <v>21.454542938851258</v>
      </c>
      <c r="E4">
        <v>21.454542938851258</v>
      </c>
      <c r="F4">
        <v>21.454542938851258</v>
      </c>
      <c r="G4">
        <v>21.454542938851258</v>
      </c>
      <c r="H4">
        <v>21.454542938851258</v>
      </c>
    </row>
    <row r="5" spans="1:8" x14ac:dyDescent="0.25">
      <c r="A5" s="3">
        <v>0.1</v>
      </c>
      <c r="B5">
        <v>21.742649464309707</v>
      </c>
      <c r="C5">
        <v>21.742649464309707</v>
      </c>
      <c r="D5" s="3">
        <v>21.742649464309707</v>
      </c>
      <c r="E5">
        <v>21.742649464309707</v>
      </c>
      <c r="F5">
        <v>21.742649464309707</v>
      </c>
      <c r="G5">
        <v>21.742649464309707</v>
      </c>
      <c r="H5">
        <v>21.742649464309707</v>
      </c>
    </row>
    <row r="6" spans="1:8" x14ac:dyDescent="0.25">
      <c r="A6" s="3">
        <v>0.11666666666666667</v>
      </c>
      <c r="B6">
        <v>22.029003542847668</v>
      </c>
      <c r="C6">
        <v>22.029003542847668</v>
      </c>
      <c r="D6" s="3">
        <v>22.029003542847668</v>
      </c>
      <c r="E6">
        <v>22.029003542847668</v>
      </c>
      <c r="F6">
        <v>22.029003542847668</v>
      </c>
      <c r="G6">
        <v>22.029003542847668</v>
      </c>
      <c r="H6">
        <v>22.029003542847668</v>
      </c>
    </row>
    <row r="7" spans="1:8" x14ac:dyDescent="0.25">
      <c r="A7" s="3">
        <v>0.13333333333333333</v>
      </c>
      <c r="B7">
        <v>22.314595495702768</v>
      </c>
      <c r="C7">
        <v>22.314653125083982</v>
      </c>
      <c r="D7" s="3">
        <v>22.314881986955129</v>
      </c>
      <c r="E7">
        <v>22.315015242939737</v>
      </c>
      <c r="F7">
        <v>22.315239692646372</v>
      </c>
      <c r="G7">
        <v>22.315542183075074</v>
      </c>
      <c r="H7">
        <v>22.315958430044102</v>
      </c>
    </row>
    <row r="8" spans="1:8" x14ac:dyDescent="0.25">
      <c r="A8" s="3">
        <v>0.15</v>
      </c>
      <c r="B8">
        <v>22.599371901274573</v>
      </c>
      <c r="C8">
        <v>22.599497867643418</v>
      </c>
      <c r="D8" s="3">
        <v>22.599987937734586</v>
      </c>
      <c r="E8">
        <v>22.600267263276979</v>
      </c>
      <c r="F8">
        <v>22.600731472322952</v>
      </c>
      <c r="G8">
        <v>22.601356088650313</v>
      </c>
      <c r="H8">
        <v>22.602332042173082</v>
      </c>
    </row>
    <row r="9" spans="1:8" x14ac:dyDescent="0.25">
      <c r="A9" s="3">
        <v>0.16666666666666666</v>
      </c>
      <c r="B9">
        <v>22.883329949377742</v>
      </c>
      <c r="C9">
        <v>22.883536599108737</v>
      </c>
      <c r="D9" s="3">
        <v>22.884333621105899</v>
      </c>
      <c r="E9">
        <v>22.884783981209559</v>
      </c>
      <c r="F9">
        <v>22.885528535637437</v>
      </c>
      <c r="G9">
        <v>22.886528784473285</v>
      </c>
      <c r="H9">
        <v>22.88812245230827</v>
      </c>
    </row>
    <row r="10" spans="1:8" x14ac:dyDescent="0.25">
      <c r="A10" s="3">
        <v>0.18333333333333332</v>
      </c>
      <c r="B10">
        <v>23.166466885068949</v>
      </c>
      <c r="C10">
        <v>23.16676687528658</v>
      </c>
      <c r="D10" s="3">
        <v>23.167916804545314</v>
      </c>
      <c r="E10">
        <v>23.168562325476096</v>
      </c>
      <c r="F10">
        <v>23.169624487181554</v>
      </c>
      <c r="G10">
        <v>23.171045904702222</v>
      </c>
      <c r="H10">
        <v>23.17332764372232</v>
      </c>
    </row>
    <row r="11" spans="1:8" x14ac:dyDescent="0.25">
      <c r="A11" s="3">
        <v>0.2</v>
      </c>
      <c r="B11">
        <v>23.448780371296984</v>
      </c>
      <c r="C11">
        <v>23.44918666313961</v>
      </c>
      <c r="D11" s="3">
        <v>23.450736316974528</v>
      </c>
      <c r="E11">
        <v>23.451601487761991</v>
      </c>
      <c r="F11">
        <v>23.453019146765566</v>
      </c>
      <c r="G11">
        <v>23.454908555432233</v>
      </c>
      <c r="H11">
        <v>23.457945962864635</v>
      </c>
    </row>
    <row r="12" spans="1:8" x14ac:dyDescent="0.25">
      <c r="A12" s="3">
        <v>0.21666666666666667</v>
      </c>
      <c r="B12">
        <v>23.730268417792661</v>
      </c>
      <c r="C12">
        <v>23.730794247279171</v>
      </c>
      <c r="D12" s="3">
        <v>23.732791175059177</v>
      </c>
      <c r="E12">
        <v>23.733900706647916</v>
      </c>
      <c r="F12">
        <v>23.735711862358556</v>
      </c>
      <c r="G12">
        <v>23.73811574151166</v>
      </c>
      <c r="H12">
        <v>23.741975937797772</v>
      </c>
    </row>
    <row r="13" spans="1:8" x14ac:dyDescent="0.25">
      <c r="A13" s="3">
        <v>0.23333333333333334</v>
      </c>
      <c r="B13">
        <v>24.010929330109558</v>
      </c>
      <c r="C13">
        <v>24.011588183911957</v>
      </c>
      <c r="D13" s="3">
        <v>24.014080594813539</v>
      </c>
      <c r="E13">
        <v>24.015459399288503</v>
      </c>
      <c r="F13">
        <v>24.017702185458546</v>
      </c>
      <c r="G13">
        <v>24.020666926809319</v>
      </c>
      <c r="H13">
        <v>24.025416278697488</v>
      </c>
    </row>
    <row r="14" spans="1:8" x14ac:dyDescent="0.25">
      <c r="A14" s="3">
        <v>0.25</v>
      </c>
      <c r="B14">
        <v>24.290761669736284</v>
      </c>
      <c r="C14">
        <v>24.291567264307425</v>
      </c>
      <c r="D14" s="3">
        <v>24.294603963495391</v>
      </c>
      <c r="E14">
        <v>24.296277128590344</v>
      </c>
      <c r="F14">
        <v>24.298989781882202</v>
      </c>
      <c r="G14">
        <v>24.302561640327266</v>
      </c>
      <c r="H14">
        <v>24.308265848534887</v>
      </c>
    </row>
    <row r="15" spans="1:8" x14ac:dyDescent="0.25">
      <c r="A15" s="3">
        <v>0.26666666666666666</v>
      </c>
      <c r="B15">
        <v>24.569764222219298</v>
      </c>
      <c r="C15">
        <v>24.570730485583194</v>
      </c>
      <c r="D15" s="3">
        <v>24.574360819001129</v>
      </c>
      <c r="E15">
        <v>24.57635358680421</v>
      </c>
      <c r="F15">
        <v>24.579574425818024</v>
      </c>
      <c r="G15">
        <v>24.583799519370846</v>
      </c>
      <c r="H15">
        <v>24.590523646025634</v>
      </c>
    </row>
    <row r="16" spans="1:8" x14ac:dyDescent="0.25">
      <c r="A16" s="3">
        <v>0.28333333333333333</v>
      </c>
      <c r="B16">
        <v>24.847935971223119</v>
      </c>
      <c r="C16">
        <v>24.849077026910951</v>
      </c>
      <c r="D16" s="3">
        <v>24.853350832869001</v>
      </c>
      <c r="E16">
        <v>24.855688581248049</v>
      </c>
      <c r="F16">
        <v>24.859455987754959</v>
      </c>
      <c r="G16">
        <v>24.864380291146418</v>
      </c>
      <c r="H16">
        <v>24.872188790156386</v>
      </c>
    </row>
    <row r="17" spans="1:8" x14ac:dyDescent="0.25">
      <c r="A17" s="3">
        <v>0.3</v>
      </c>
      <c r="B17">
        <v>25.1252760770954</v>
      </c>
      <c r="C17">
        <v>25.126606229838821</v>
      </c>
      <c r="D17" s="3">
        <v>25.131573796149603</v>
      </c>
      <c r="E17">
        <v>25.134282022430199</v>
      </c>
      <c r="F17">
        <v>25.138634425050931</v>
      </c>
      <c r="G17">
        <v>25.144303765195133</v>
      </c>
      <c r="H17">
        <v>25.153260507605566</v>
      </c>
    </row>
    <row r="18" spans="1:8" x14ac:dyDescent="0.25">
      <c r="A18" s="3">
        <v>0.31666666666666665</v>
      </c>
      <c r="B18">
        <v>25.401783858918641</v>
      </c>
      <c r="C18">
        <v>25.403317581802547</v>
      </c>
      <c r="D18" s="3">
        <v>25.409029607505261</v>
      </c>
      <c r="E18">
        <v>25.412133913997536</v>
      </c>
      <c r="F18">
        <v>25.417109773808754</v>
      </c>
      <c r="G18">
        <v>25.423569825726432</v>
      </c>
      <c r="H18">
        <v>25.433738122064387</v>
      </c>
    </row>
    <row r="19" spans="1:8" x14ac:dyDescent="0.25">
      <c r="A19" s="3">
        <v>0.33333333333333331</v>
      </c>
      <c r="B19">
        <v>25.677458779307294</v>
      </c>
      <c r="C19">
        <v>25.679210702149611</v>
      </c>
      <c r="D19" s="3">
        <v>25.685718263076328</v>
      </c>
      <c r="E19">
        <v>25.689244344142015</v>
      </c>
      <c r="F19">
        <v>25.694882141888399</v>
      </c>
      <c r="G19">
        <v>25.702178425162444</v>
      </c>
      <c r="H19">
        <v>25.713621045148674</v>
      </c>
    </row>
    <row r="20" spans="1:8" x14ac:dyDescent="0.25">
      <c r="A20" s="3">
        <v>0.35</v>
      </c>
      <c r="B20">
        <v>25.95230043139928</v>
      </c>
      <c r="C20">
        <v>25.95428533017353</v>
      </c>
      <c r="D20" s="3">
        <v>25.961639847768506</v>
      </c>
      <c r="E20">
        <v>25.965613478185418</v>
      </c>
      <c r="F20">
        <v>25.971951702837497</v>
      </c>
      <c r="G20">
        <v>25.980129578486601</v>
      </c>
      <c r="H20">
        <v>25.992908768576644</v>
      </c>
    </row>
    <row r="21" spans="1:8" x14ac:dyDescent="0.25">
      <c r="A21" s="3">
        <v>0.36666666666666664</v>
      </c>
      <c r="B21">
        <v>26.226308527624916</v>
      </c>
      <c r="C21">
        <v>26.228541314777541</v>
      </c>
      <c r="D21" s="3">
        <v>26.236794527697743</v>
      </c>
      <c r="E21">
        <v>26.241241552128237</v>
      </c>
      <c r="F21">
        <v>26.248318690580529</v>
      </c>
      <c r="G21">
        <v>26.257423358287348</v>
      </c>
      <c r="H21">
        <v>26.271600857383817</v>
      </c>
    </row>
    <row r="22" spans="1:8" x14ac:dyDescent="0.25">
      <c r="A22" s="3">
        <v>0.38333333333333336</v>
      </c>
      <c r="B22">
        <v>26.499482889932484</v>
      </c>
      <c r="C22">
        <v>26.501978605474513</v>
      </c>
      <c r="D22" s="3">
        <v>26.511182543588841</v>
      </c>
      <c r="E22">
        <v>26.516128866996091</v>
      </c>
      <c r="F22">
        <v>26.523983394740366</v>
      </c>
      <c r="G22">
        <v>26.534059890379954</v>
      </c>
      <c r="H22">
        <v>26.549696943993144</v>
      </c>
    </row>
    <row r="23" spans="1:8" x14ac:dyDescent="0.25">
      <c r="A23" s="3">
        <v>0.4</v>
      </c>
      <c r="B23">
        <v>26.771823441220224</v>
      </c>
      <c r="C23">
        <v>26.774597244494263</v>
      </c>
      <c r="D23" s="3">
        <v>26.784804204967866</v>
      </c>
      <c r="E23">
        <v>26.790275783852437</v>
      </c>
      <c r="F23">
        <v>26.798946156491841</v>
      </c>
      <c r="G23">
        <v>26.81003934991725</v>
      </c>
      <c r="H23">
        <v>26.827196722998096</v>
      </c>
    </row>
    <row r="24" spans="1:8" x14ac:dyDescent="0.25">
      <c r="A24" s="3">
        <v>0.41666666666666669</v>
      </c>
      <c r="B24">
        <v>27.04333019777695</v>
      </c>
      <c r="C24">
        <v>27.046397359817288</v>
      </c>
      <c r="D24" s="3">
        <v>27.05765988502128</v>
      </c>
      <c r="E24">
        <v>27.063682719372867</v>
      </c>
      <c r="F24">
        <v>27.073207364866523</v>
      </c>
      <c r="G24">
        <v>27.08536195791649</v>
      </c>
      <c r="H24">
        <v>27.104099946545201</v>
      </c>
    </row>
    <row r="25" spans="1:8" x14ac:dyDescent="0.25">
      <c r="A25" s="3">
        <v>0.43333333333333335</v>
      </c>
      <c r="B25">
        <v>27.31400326257323</v>
      </c>
      <c r="C25">
        <v>27.317379158990132</v>
      </c>
      <c r="D25" s="3">
        <v>27.32975001601973</v>
      </c>
      <c r="E25">
        <v>27.336350141896521</v>
      </c>
      <c r="F25">
        <v>27.346767453443093</v>
      </c>
      <c r="G25">
        <v>27.360027978142963</v>
      </c>
      <c r="H25">
        <v>27.380406420224691</v>
      </c>
    </row>
    <row r="26" spans="1:8" x14ac:dyDescent="0.25">
      <c r="A26" s="3">
        <v>0.45</v>
      </c>
      <c r="B26">
        <v>27.583842819275418</v>
      </c>
      <c r="C26">
        <v>27.587542923605415</v>
      </c>
      <c r="D26" s="3">
        <v>27.601075085223638</v>
      </c>
      <c r="E26">
        <v>27.608278567885812</v>
      </c>
      <c r="F26">
        <v>27.619626897369461</v>
      </c>
      <c r="G26">
        <v>27.634037714301432</v>
      </c>
      <c r="H26">
        <v>27.656115999395009</v>
      </c>
    </row>
    <row r="27" spans="1:8" x14ac:dyDescent="0.25">
      <c r="A27" s="3">
        <v>0.46666666666666667</v>
      </c>
      <c r="B27">
        <v>27.852849126878354</v>
      </c>
      <c r="C27">
        <v>27.85688900435099</v>
      </c>
      <c r="D27" s="3">
        <v>27.871635631202704</v>
      </c>
      <c r="E27">
        <v>27.879468558737919</v>
      </c>
      <c r="F27">
        <v>27.891786210672066</v>
      </c>
      <c r="G27">
        <v>27.907391507494733</v>
      </c>
      <c r="H27">
        <v>27.931228585880259</v>
      </c>
    </row>
    <row r="28" spans="1:8" x14ac:dyDescent="0.25">
      <c r="A28" s="3">
        <v>0.48333333333333334</v>
      </c>
      <c r="B28">
        <v>28.12102251487109</v>
      </c>
      <c r="C28">
        <v>28.125417816549636</v>
      </c>
      <c r="D28" s="3">
        <v>28.1414322405133</v>
      </c>
      <c r="E28">
        <v>28.149920717901189</v>
      </c>
      <c r="F28">
        <v>28.163245943815244</v>
      </c>
      <c r="G28">
        <v>28.180089733915562</v>
      </c>
      <c r="H28">
        <v>28.205744124990218</v>
      </c>
    </row>
    <row r="29" spans="1:8" x14ac:dyDescent="0.25">
      <c r="A29" s="3">
        <v>0.5</v>
      </c>
      <c r="B29">
        <v>28.388363378864554</v>
      </c>
      <c r="C29">
        <v>28.393129836124128</v>
      </c>
      <c r="D29" s="3">
        <v>28.410465544687025</v>
      </c>
      <c r="E29">
        <v>28.419635688257305</v>
      </c>
      <c r="F29">
        <v>28.434006681479467</v>
      </c>
      <c r="G29">
        <v>28.452132802742785</v>
      </c>
      <c r="H29">
        <v>28.479662602820905</v>
      </c>
    </row>
    <row r="30" spans="1:8" x14ac:dyDescent="0.25">
      <c r="A30" s="3">
        <v>0.51666666666666672</v>
      </c>
      <c r="B30">
        <v>28.654872176621812</v>
      </c>
      <c r="C30">
        <v>28.660025595933107</v>
      </c>
      <c r="D30" s="3">
        <v>28.678736217491331</v>
      </c>
      <c r="E30">
        <v>28.68861414973631</v>
      </c>
      <c r="F30">
        <v>28.704069040532097</v>
      </c>
      <c r="G30">
        <v>28.723521154218012</v>
      </c>
      <c r="H30">
        <v>28.752984043800478</v>
      </c>
    </row>
    <row r="31" spans="1:8" x14ac:dyDescent="0.25">
      <c r="A31" s="3">
        <v>0.53333333333333333</v>
      </c>
      <c r="B31">
        <v>28.920549424440967</v>
      </c>
      <c r="C31">
        <v>28.926105682431913</v>
      </c>
      <c r="D31" s="3">
        <v>28.946244972429135</v>
      </c>
      <c r="E31">
        <v>28.956856817136671</v>
      </c>
      <c r="F31">
        <v>28.973433668168255</v>
      </c>
      <c r="G31">
        <v>28.994255257881726</v>
      </c>
      <c r="H31">
        <v>29.025708508450705</v>
      </c>
    </row>
    <row r="32" spans="1:8" x14ac:dyDescent="0.25">
      <c r="A32" s="3">
        <v>0.55000000000000004</v>
      </c>
      <c r="B32">
        <v>29.185395693848474</v>
      </c>
      <c r="C32">
        <v>29.191370732619575</v>
      </c>
      <c r="D32" s="3">
        <v>29.212992560449404</v>
      </c>
      <c r="E32">
        <v>29.224364438126635</v>
      </c>
      <c r="F32">
        <v>29.24210124020264</v>
      </c>
      <c r="G32">
        <v>29.264335610951203</v>
      </c>
      <c r="H32">
        <v>29.297836091338695</v>
      </c>
    </row>
    <row r="33" spans="1:8" x14ac:dyDescent="0.25">
      <c r="A33" s="3">
        <v>0.6333333333333333</v>
      </c>
      <c r="B33">
        <v>30.50547526744035</v>
      </c>
      <c r="C33">
        <v>30.513624225715724</v>
      </c>
      <c r="D33" s="3">
        <v>30.542928597425938</v>
      </c>
      <c r="E33">
        <v>30.558231204526479</v>
      </c>
      <c r="F33">
        <v>30.581957336668506</v>
      </c>
      <c r="G33">
        <v>30.611471240320125</v>
      </c>
      <c r="H33">
        <v>30.65549023063166</v>
      </c>
    </row>
    <row r="34" spans="1:8" x14ac:dyDescent="0.25">
      <c r="A34" s="3">
        <v>0.71666666666666667</v>
      </c>
      <c r="B34">
        <v>31.809761659657809</v>
      </c>
      <c r="C34">
        <v>31.820145087452069</v>
      </c>
      <c r="D34" s="3">
        <v>31.857332459844962</v>
      </c>
      <c r="E34">
        <v>31.87666053349329</v>
      </c>
      <c r="F34">
        <v>31.906510627483712</v>
      </c>
      <c r="G34">
        <v>31.9434524241764</v>
      </c>
      <c r="H34">
        <v>31.998174290391301</v>
      </c>
    </row>
    <row r="35" spans="1:8" x14ac:dyDescent="0.25">
      <c r="A35" s="3">
        <v>0.8</v>
      </c>
      <c r="B35">
        <v>33.093198228851271</v>
      </c>
      <c r="C35">
        <v>33.10617844665385</v>
      </c>
      <c r="D35" s="3">
        <v>33.152510043790208</v>
      </c>
      <c r="E35">
        <v>33.176497464356004</v>
      </c>
      <c r="F35">
        <v>33.213422542116845</v>
      </c>
      <c r="G35">
        <v>33.258923303304236</v>
      </c>
      <c r="H35">
        <v>33.325923371045285</v>
      </c>
    </row>
    <row r="36" spans="1:8" x14ac:dyDescent="0.25">
      <c r="A36" s="3">
        <v>0.8833333333333333</v>
      </c>
      <c r="B36">
        <v>34.355950948302315</v>
      </c>
      <c r="C36">
        <v>34.371948413211307</v>
      </c>
      <c r="D36" s="3">
        <v>34.428825819527987</v>
      </c>
      <c r="E36">
        <v>34.458139511184015</v>
      </c>
      <c r="F36">
        <v>34.503091135000645</v>
      </c>
      <c r="G36">
        <v>34.558202353446362</v>
      </c>
      <c r="H36">
        <v>34.638786128057156</v>
      </c>
    </row>
    <row r="37" spans="1:8" x14ac:dyDescent="0.25">
      <c r="A37" s="3">
        <v>0.96666666666666667</v>
      </c>
      <c r="B37">
        <v>35.598163309152099</v>
      </c>
      <c r="C37">
        <v>35.617599718865677</v>
      </c>
      <c r="D37" s="3">
        <v>35.686410892747297</v>
      </c>
      <c r="E37">
        <v>35.721703705714425</v>
      </c>
      <c r="F37">
        <v>35.775608721796075</v>
      </c>
      <c r="G37">
        <v>35.841355618372731</v>
      </c>
      <c r="H37">
        <v>35.936821641217009</v>
      </c>
    </row>
    <row r="38" spans="1:8" x14ac:dyDescent="0.25">
      <c r="A38" s="3">
        <v>1.05</v>
      </c>
      <c r="B38">
        <v>36.819994381389591</v>
      </c>
      <c r="C38">
        <v>36.843292718836913</v>
      </c>
      <c r="D38" s="3">
        <v>36.925421458342797</v>
      </c>
      <c r="E38">
        <v>36.967340154351916</v>
      </c>
      <c r="F38">
        <v>37.031112226979978</v>
      </c>
      <c r="G38">
        <v>37.108498019548655</v>
      </c>
      <c r="H38">
        <v>37.220097611106731</v>
      </c>
    </row>
    <row r="39" spans="1:8" x14ac:dyDescent="0.25">
      <c r="A39" s="3">
        <v>1.1333333333333333</v>
      </c>
      <c r="B39">
        <v>38.021615788040741</v>
      </c>
      <c r="C39">
        <v>38.049198917225532</v>
      </c>
      <c r="D39" s="3">
        <v>38.146020393814887</v>
      </c>
      <c r="E39">
        <v>38.195203412165839</v>
      </c>
      <c r="F39">
        <v>38.269739787251297</v>
      </c>
      <c r="G39">
        <v>38.359743403196816</v>
      </c>
      <c r="H39">
        <v>38.488688859423192</v>
      </c>
    </row>
    <row r="40" spans="1:8" x14ac:dyDescent="0.25">
      <c r="A40" s="3">
        <v>1.2166666666666666</v>
      </c>
      <c r="B40">
        <v>39.203209620575613</v>
      </c>
      <c r="C40">
        <v>39.235499107709344</v>
      </c>
      <c r="D40" s="3">
        <v>39.348376941750438</v>
      </c>
      <c r="E40">
        <v>39.405453606472946</v>
      </c>
      <c r="F40">
        <v>39.491634726131558</v>
      </c>
      <c r="G40">
        <v>39.595211320215</v>
      </c>
      <c r="H40">
        <v>39.742676180596959</v>
      </c>
    </row>
    <row r="41" spans="1:8" x14ac:dyDescent="0.25">
      <c r="A41" s="3">
        <v>1.3</v>
      </c>
      <c r="B41">
        <v>40.364966765625596</v>
      </c>
      <c r="C41">
        <v>40.402381849594171</v>
      </c>
      <c r="D41" s="3">
        <v>40.532665539294165</v>
      </c>
      <c r="E41">
        <v>40.598255282540421</v>
      </c>
      <c r="F41">
        <v>40.696944145676646</v>
      </c>
      <c r="G41">
        <v>40.815025027983239</v>
      </c>
      <c r="H41">
        <v>40.982145418546388</v>
      </c>
    </row>
    <row r="42" spans="1:8" x14ac:dyDescent="0.25">
      <c r="A42" s="3">
        <v>1.3833333333333333</v>
      </c>
      <c r="B42">
        <v>41.50708553827122</v>
      </c>
      <c r="C42">
        <v>41.550042225241683</v>
      </c>
      <c r="D42" s="3">
        <v>41.699064923881011</v>
      </c>
      <c r="E42">
        <v>41.773776640766734</v>
      </c>
      <c r="F42">
        <v>41.885818328097102</v>
      </c>
      <c r="G42">
        <v>42.019311049992773</v>
      </c>
      <c r="H42">
        <v>42.207186718586414</v>
      </c>
    </row>
    <row r="43" spans="1:8" x14ac:dyDescent="0.25">
      <c r="A43" s="3">
        <v>1.4666666666666666</v>
      </c>
      <c r="B43">
        <v>42.629770547676017</v>
      </c>
      <c r="C43">
        <v>42.678680810186322</v>
      </c>
      <c r="D43" s="3">
        <v>42.847757390004581</v>
      </c>
      <c r="E43">
        <v>42.932188890480617</v>
      </c>
      <c r="F43">
        <v>43.058410174647321</v>
      </c>
      <c r="G43">
        <v>43.208198621990306</v>
      </c>
      <c r="H43">
        <v>43.417893911560633</v>
      </c>
    </row>
    <row r="44" spans="1:8" x14ac:dyDescent="0.25">
      <c r="A44" s="3">
        <v>1.55</v>
      </c>
      <c r="B44">
        <v>43.733231742529036</v>
      </c>
      <c r="C44">
        <v>43.788502807934421</v>
      </c>
      <c r="D44" s="3">
        <v>43.978928167177301</v>
      </c>
      <c r="E44">
        <v>44.073665710458606</v>
      </c>
      <c r="F44">
        <v>44.214874743784307</v>
      </c>
      <c r="G44">
        <v>44.381819258552966</v>
      </c>
      <c r="H44">
        <v>44.614364001096426</v>
      </c>
    </row>
    <row r="45" spans="1:8" x14ac:dyDescent="0.25">
      <c r="A45" s="3">
        <v>1.6333333333333333</v>
      </c>
      <c r="B45">
        <v>44.81768359815166</v>
      </c>
      <c r="C45">
        <v>44.879717314539853</v>
      </c>
      <c r="D45" s="3">
        <v>45.092764893375417</v>
      </c>
      <c r="E45">
        <v>45.198382792546447</v>
      </c>
      <c r="F45">
        <v>45.355368859792478</v>
      </c>
      <c r="G45">
        <v>45.540306382217679</v>
      </c>
      <c r="H45">
        <v>45.796696732213952</v>
      </c>
    </row>
    <row r="46" spans="1:8" x14ac:dyDescent="0.25">
      <c r="A46" s="3">
        <v>1.7166666666666666</v>
      </c>
      <c r="B46">
        <v>45.883344416973827</v>
      </c>
      <c r="C46">
        <v>45.952536687038233</v>
      </c>
      <c r="D46" s="3">
        <v>46.189457165033311</v>
      </c>
      <c r="E46">
        <v>46.306517452115763</v>
      </c>
      <c r="F46">
        <v>46.480050779117995</v>
      </c>
      <c r="G46">
        <v>46.683795008227683</v>
      </c>
      <c r="H46">
        <v>46.964994225057765</v>
      </c>
    </row>
    <row r="47" spans="1:8" x14ac:dyDescent="0.25">
      <c r="A47" s="3">
        <v>1.8</v>
      </c>
      <c r="B47">
        <v>46.930435720996286</v>
      </c>
      <c r="C47">
        <v>47.007175996134578</v>
      </c>
      <c r="D47" s="3">
        <v>47.269196149177844</v>
      </c>
      <c r="E47">
        <v>47.398248292824803</v>
      </c>
      <c r="F47">
        <v>47.589079903565995</v>
      </c>
      <c r="G47">
        <v>47.812421473741928</v>
      </c>
      <c r="H47">
        <v>48.119360661360922</v>
      </c>
    </row>
    <row r="48" spans="1:8" x14ac:dyDescent="0.25">
      <c r="A48" s="3">
        <v>1.8833333333333333</v>
      </c>
      <c r="B48">
        <v>47.959181719813834</v>
      </c>
      <c r="C48">
        <v>48.043852548072124</v>
      </c>
      <c r="D48" s="3">
        <v>48.332174246578269</v>
      </c>
      <c r="E48">
        <v>48.473754915990504</v>
      </c>
      <c r="F48">
        <v>48.682616532053196</v>
      </c>
      <c r="G48">
        <v>48.926323203737056</v>
      </c>
      <c r="H48">
        <v>49.259902014058611</v>
      </c>
    </row>
    <row r="49" spans="1:8" x14ac:dyDescent="0.25">
      <c r="A49" s="3">
        <v>1.9666666666666666</v>
      </c>
      <c r="B49">
        <v>48.969808841399853</v>
      </c>
      <c r="C49">
        <v>49.062785463927916</v>
      </c>
      <c r="D49" s="3">
        <v>49.378584797202926</v>
      </c>
      <c r="E49">
        <v>49.533217666963203</v>
      </c>
      <c r="F49">
        <v>49.760821644356412</v>
      </c>
      <c r="G49">
        <v>50.025638507327301</v>
      </c>
      <c r="H49">
        <v>50.386725812536937</v>
      </c>
    </row>
    <row r="50" spans="1:8" x14ac:dyDescent="0.25">
      <c r="A50" s="3">
        <v>2.0499999999999998</v>
      </c>
      <c r="B50">
        <v>49.962545315549669</v>
      </c>
      <c r="C50">
        <v>50.064195307051044</v>
      </c>
      <c r="D50" s="3">
        <v>50.408621821081191</v>
      </c>
      <c r="E50">
        <v>50.576817412461232</v>
      </c>
      <c r="F50">
        <v>50.823856711632246</v>
      </c>
      <c r="G50">
        <v>51.110506399519501</v>
      </c>
      <c r="H50">
        <v>51.499940937555593</v>
      </c>
    </row>
    <row r="51" spans="1:8" x14ac:dyDescent="0.25">
      <c r="A51" s="3">
        <v>2.1333333333333333</v>
      </c>
      <c r="B51">
        <v>50.937620801916907</v>
      </c>
      <c r="C51">
        <v>51.048303751226626</v>
      </c>
      <c r="D51" s="3">
        <v>51.422479789041468</v>
      </c>
      <c r="E51">
        <v>51.604735344014742</v>
      </c>
      <c r="F51">
        <v>51.871883529502426</v>
      </c>
      <c r="G51">
        <v>52.181066444385074</v>
      </c>
      <c r="H51">
        <v>52.599657441064878</v>
      </c>
    </row>
    <row r="52" spans="1:8" x14ac:dyDescent="0.25">
      <c r="A52" s="3">
        <v>2.2166666666666668</v>
      </c>
      <c r="B52">
        <v>51.895266056136364</v>
      </c>
      <c r="C52">
        <v>52.015333283579423</v>
      </c>
      <c r="D52" s="3">
        <v>52.420353418851931</v>
      </c>
      <c r="E52">
        <v>52.617152803588006</v>
      </c>
      <c r="F52">
        <v>52.905064070288894</v>
      </c>
      <c r="G52">
        <v>53.237458616383023</v>
      </c>
      <c r="H52">
        <v>53.685986387048708</v>
      </c>
    </row>
    <row r="53" spans="1:8" x14ac:dyDescent="0.25">
      <c r="A53" s="3">
        <v>2.2999999999999998</v>
      </c>
      <c r="B53">
        <v>52.835712628735209</v>
      </c>
      <c r="C53">
        <v>52.965506937340386</v>
      </c>
      <c r="D53" s="3">
        <v>53.402437493112743</v>
      </c>
      <c r="E53">
        <v>53.614251128167695</v>
      </c>
      <c r="F53">
        <v>53.923560351601232</v>
      </c>
      <c r="G53">
        <v>54.279823177157667</v>
      </c>
      <c r="H53">
        <v>54.759039710235861</v>
      </c>
    </row>
    <row r="54" spans="1:8" x14ac:dyDescent="0.25">
      <c r="A54" s="3">
        <v>2.3833333333333333</v>
      </c>
      <c r="B54">
        <v>53.759192592481057</v>
      </c>
      <c r="C54">
        <v>53.89904805046973</v>
      </c>
      <c r="D54" s="3">
        <v>54.368926695895567</v>
      </c>
      <c r="E54">
        <v>54.596211510670855</v>
      </c>
      <c r="F54">
        <v>54.927534318968746</v>
      </c>
      <c r="G54">
        <v>55.308300565601911</v>
      </c>
      <c r="H54">
        <v>55.818930090081722</v>
      </c>
    </row>
    <row r="55" spans="1:8" x14ac:dyDescent="0.25">
      <c r="A55" s="3">
        <v>2.4666666666666668</v>
      </c>
      <c r="B55">
        <v>54.665938294564874</v>
      </c>
      <c r="C55">
        <v>54.816180046819177</v>
      </c>
      <c r="D55" s="3">
        <v>55.32001546564041</v>
      </c>
      <c r="E55">
        <v>55.563214874977682</v>
      </c>
      <c r="F55">
        <v>55.917147740600292</v>
      </c>
      <c r="G55">
        <v>56.323031299350539</v>
      </c>
      <c r="H55">
        <v>56.865770837868602</v>
      </c>
    </row>
    <row r="56" spans="1:8" x14ac:dyDescent="0.25">
      <c r="A56" s="3">
        <v>2.5499999999999998</v>
      </c>
      <c r="B56">
        <v>55.556182130614928</v>
      </c>
      <c r="C56">
        <v>55.717126237066772</v>
      </c>
      <c r="D56" s="3">
        <v>56.255897862232068</v>
      </c>
      <c r="E56">
        <v>56.515441763256376</v>
      </c>
      <c r="F56">
        <v>56.892562112670149</v>
      </c>
      <c r="G56">
        <v>57.324155886169144</v>
      </c>
      <c r="H56">
        <v>57.899675795130442</v>
      </c>
    </row>
    <row r="57" spans="1:8" x14ac:dyDescent="0.25">
      <c r="A57" s="3">
        <v>2.6333333333333333</v>
      </c>
      <c r="B57">
        <v>56.430156338019934</v>
      </c>
      <c r="C57">
        <v>56.60210963710162</v>
      </c>
      <c r="D57" s="3">
        <v>57.176767446511754</v>
      </c>
      <c r="E57">
        <v>57.453072234041009</v>
      </c>
      <c r="F57">
        <v>57.853938573783758</v>
      </c>
      <c r="G57">
        <v>58.311814743949164</v>
      </c>
      <c r="H57">
        <v>58.920759241897457</v>
      </c>
    </row>
    <row r="58" spans="1:8" x14ac:dyDescent="0.25">
      <c r="A58" s="3">
        <v>2.7166666666666668</v>
      </c>
      <c r="B58">
        <v>57.288092806430583</v>
      </c>
      <c r="C58">
        <v>57.471352801896295</v>
      </c>
      <c r="D58" s="3">
        <v>58.082817170750765</v>
      </c>
      <c r="E58">
        <v>58.376285769762603</v>
      </c>
      <c r="F58">
        <v>58.801437827486154</v>
      </c>
      <c r="G58">
        <v>59.286148128219665</v>
      </c>
      <c r="H58">
        <v>59.929135813492245</v>
      </c>
    </row>
    <row r="59" spans="1:8" x14ac:dyDescent="0.25">
      <c r="A59" s="3">
        <v>2.8</v>
      </c>
      <c r="B59">
        <v>58.130222903628074</v>
      </c>
      <c r="C59">
        <v>58.325077673199317</v>
      </c>
      <c r="D59" s="3">
        <v>58.974239278835583</v>
      </c>
      <c r="E59">
        <v>59.285261192630117</v>
      </c>
      <c r="F59">
        <v>59.735220071847934</v>
      </c>
      <c r="G59">
        <v>60.247296066251401</v>
      </c>
      <c r="H59">
        <v>60.924920424802821</v>
      </c>
    </row>
    <row r="60" spans="1:8" x14ac:dyDescent="0.25">
      <c r="A60" s="3">
        <v>2.8833333333333333</v>
      </c>
      <c r="B60">
        <v>58.956777315211035</v>
      </c>
      <c r="C60">
        <v>59.163505439622767</v>
      </c>
      <c r="D60" s="3">
        <v>59.851225215097273</v>
      </c>
      <c r="E60">
        <v>60.180176587920407</v>
      </c>
      <c r="F60">
        <v>60.65544493530588</v>
      </c>
      <c r="G60">
        <v>61.195398296965323</v>
      </c>
      <c r="H60">
        <v>61.908228201118121</v>
      </c>
    </row>
    <row r="61" spans="1:8" x14ac:dyDescent="0.25">
      <c r="A61" s="3">
        <v>2.9666666666666668</v>
      </c>
      <c r="B61">
        <v>59.767985896769567</v>
      </c>
      <c r="C61">
        <v>59.98685640790076</v>
      </c>
      <c r="D61" s="3">
        <v>60.713965540870305</v>
      </c>
      <c r="E61">
        <v>61.061209233871089</v>
      </c>
      <c r="F61">
        <v>61.562271418053712</v>
      </c>
      <c r="G61">
        <v>62.130594215971385</v>
      </c>
      <c r="H61">
        <v>62.879174414744554</v>
      </c>
    </row>
    <row r="62" spans="1:8" x14ac:dyDescent="0.25">
      <c r="A62" s="3">
        <v>3.05</v>
      </c>
      <c r="B62">
        <v>60.564077537395917</v>
      </c>
      <c r="C62">
        <v>60.795349884261718</v>
      </c>
      <c r="D62" s="3">
        <v>61.562649857993016</v>
      </c>
      <c r="E62">
        <v>61.928535537482844</v>
      </c>
      <c r="F62">
        <v>62.455857838377597</v>
      </c>
      <c r="G62">
        <v>63.053022825158735</v>
      </c>
      <c r="H62">
        <v>63.837874426733272</v>
      </c>
    </row>
    <row r="63" spans="1:8" x14ac:dyDescent="0.25">
      <c r="A63" s="3">
        <v>3.1333333333333333</v>
      </c>
      <c r="B63">
        <v>61.345280033532454</v>
      </c>
      <c r="C63">
        <v>61.589204064997169</v>
      </c>
      <c r="D63" s="3">
        <v>62.397466738568276</v>
      </c>
      <c r="E63">
        <v>62.782330975632135</v>
      </c>
      <c r="F63">
        <v>63.336361783414212</v>
      </c>
      <c r="G63">
        <v>63.962822686338477</v>
      </c>
      <c r="H63">
        <v>64.784443633141194</v>
      </c>
    </row>
    <row r="64" spans="1:8" x14ac:dyDescent="0.25">
      <c r="A64" s="3">
        <v>3.2166666666666668</v>
      </c>
      <c r="B64">
        <v>62.11181997228455</v>
      </c>
      <c r="C64">
        <v>62.368635935427342</v>
      </c>
      <c r="D64" s="3">
        <v>63.218603660392674</v>
      </c>
      <c r="E64">
        <v>63.622770040975112</v>
      </c>
      <c r="F64">
        <v>64.203940063879386</v>
      </c>
      <c r="G64">
        <v>64.860131878507786</v>
      </c>
      <c r="H64">
        <v>65.718997415327436</v>
      </c>
    </row>
    <row r="65" spans="1:8" x14ac:dyDescent="0.25">
      <c r="A65" s="3">
        <v>3.3</v>
      </c>
      <c r="B65">
        <v>62.86392262343324</v>
      </c>
      <c r="C65">
        <v>63.133861176563109</v>
      </c>
      <c r="D65" s="3">
        <v>64.026246947538326</v>
      </c>
      <c r="E65">
        <v>64.450026192190663</v>
      </c>
      <c r="F65">
        <v>65.058748672374904</v>
      </c>
      <c r="G65">
        <v>65.745087958361438</v>
      </c>
      <c r="H65">
        <v>66.641651093853454</v>
      </c>
    </row>
    <row r="66" spans="1:8" x14ac:dyDescent="0.25">
      <c r="A66" s="3">
        <v>3.3833333333333333</v>
      </c>
      <c r="B66">
        <v>63.601811839473164</v>
      </c>
      <c r="C66">
        <v>63.885094078847949</v>
      </c>
      <c r="D66" s="3">
        <v>64.820581715635797</v>
      </c>
      <c r="E66">
        <v>65.264271808168033</v>
      </c>
      <c r="F66">
        <v>65.900942744931527</v>
      </c>
      <c r="G66">
        <v>66.617827923725713</v>
      </c>
      <c r="H66">
        <v>67.5525198856119</v>
      </c>
    </row>
    <row r="67" spans="1:8" x14ac:dyDescent="0.25">
      <c r="A67" s="3">
        <v>3.4666666666666668</v>
      </c>
      <c r="B67">
        <v>64.32570996307868</v>
      </c>
      <c r="C67">
        <v>64.622547462435307</v>
      </c>
      <c r="D67" s="3">
        <v>65.601791821461404</v>
      </c>
      <c r="E67">
        <v>66.065678145793129</v>
      </c>
      <c r="F67">
        <v>66.73067652548977</v>
      </c>
      <c r="G67">
        <v>67.47848817963127</v>
      </c>
      <c r="H67">
        <v>68.451718863857479</v>
      </c>
    </row>
    <row r="68" spans="1:8" x14ac:dyDescent="0.25">
      <c r="A68" s="3">
        <v>3.55</v>
      </c>
      <c r="B68">
        <v>65.035837741466921</v>
      </c>
      <c r="C68">
        <v>65.346432603517798</v>
      </c>
      <c r="D68" s="3">
        <v>66.370059816479312</v>
      </c>
      <c r="E68">
        <v>66.854415301029462</v>
      </c>
      <c r="F68">
        <v>67.548103333056488</v>
      </c>
      <c r="G68">
        <v>68.327204506777178</v>
      </c>
      <c r="H68">
        <v>69.339362920854569</v>
      </c>
    </row>
    <row r="69" spans="1:8" x14ac:dyDescent="0.25">
      <c r="A69" s="3">
        <v>3.6333333333333333</v>
      </c>
      <c r="B69">
        <v>65.732414247183144</v>
      </c>
      <c r="C69">
        <v>66.056959166277494</v>
      </c>
      <c r="D69" s="3">
        <v>67.125566904028773</v>
      </c>
      <c r="E69">
        <v>67.630652173025467</v>
      </c>
      <c r="F69">
        <v>68.353375531307563</v>
      </c>
      <c r="G69">
        <v>69.1641120321692</v>
      </c>
      <c r="H69">
        <v>70.215566732892043</v>
      </c>
    </row>
    <row r="70" spans="1:8" x14ac:dyDescent="0.25">
      <c r="A70" s="3">
        <v>3.7166666666666668</v>
      </c>
      <c r="B70">
        <v>66.415656804882346</v>
      </c>
      <c r="C70">
        <v>66.754335140071262</v>
      </c>
      <c r="D70" s="3">
        <v>67.868492899881758</v>
      </c>
      <c r="E70">
        <v>68.394556431010969</v>
      </c>
      <c r="F70">
        <v>69.146644500433965</v>
      </c>
      <c r="G70">
        <v>69.989345201741486</v>
      </c>
      <c r="H70">
        <v>71.080444727446064</v>
      </c>
    </row>
    <row r="71" spans="1:8" x14ac:dyDescent="0.25">
      <c r="A71" s="3">
        <v>3.8</v>
      </c>
      <c r="B71">
        <v>67.085780923723149</v>
      </c>
      <c r="C71">
        <v>67.438766781504569</v>
      </c>
      <c r="D71" s="3">
        <v>68.59901619592604</v>
      </c>
      <c r="E71">
        <v>69.146294483771825</v>
      </c>
      <c r="F71">
        <v>69.928060611052132</v>
      </c>
      <c r="G71">
        <v>70.803037754794119</v>
      </c>
      <c r="H71">
        <v>71.934111052298547</v>
      </c>
    </row>
    <row r="72" spans="1:8" x14ac:dyDescent="0.25">
      <c r="A72" s="3">
        <v>3.8833333333333333</v>
      </c>
      <c r="B72">
        <v>67.74300023502623</v>
      </c>
      <c r="C72">
        <v>68.110458561080648</v>
      </c>
      <c r="D72" s="3">
        <v>69.317313726754648</v>
      </c>
      <c r="E72">
        <v>69.886031451515294</v>
      </c>
      <c r="F72">
        <v>70.69777320002018</v>
      </c>
      <c r="G72">
        <v>71.605322700098199</v>
      </c>
      <c r="H72">
        <v>72.776679546441642</v>
      </c>
    </row>
    <row r="73" spans="1:8" x14ac:dyDescent="0.25">
      <c r="A73" s="3">
        <v>3.9666666666666668</v>
      </c>
      <c r="B73">
        <v>68.387526434881096</v>
      </c>
      <c r="C73">
        <v>68.769613114141293</v>
      </c>
      <c r="D73" s="3">
        <v>70.023560938965147</v>
      </c>
      <c r="E73">
        <v>70.613931139958254</v>
      </c>
      <c r="F73">
        <v>71.455930548018969</v>
      </c>
      <c r="G73">
        <v>72.396332293537739</v>
      </c>
      <c r="H73">
        <v>73.608263712618481</v>
      </c>
    </row>
    <row r="74" spans="1:8" x14ac:dyDescent="0.25">
      <c r="A74" s="3">
        <v>4.05</v>
      </c>
      <c r="B74">
        <v>69.019569231412746</v>
      </c>
      <c r="C74">
        <v>69.416431195841341</v>
      </c>
      <c r="D74" s="3">
        <v>70.717931762991725</v>
      </c>
      <c r="E74">
        <v>71.330156016488075</v>
      </c>
      <c r="F74">
        <v>72.202679858772484</v>
      </c>
      <c r="G74">
        <v>73.176198017172283</v>
      </c>
      <c r="H74">
        <v>74.428976691368092</v>
      </c>
    </row>
    <row r="75" spans="1:8" x14ac:dyDescent="0.25">
      <c r="A75" s="3">
        <v>4.1333333333333337</v>
      </c>
      <c r="B75">
        <v>69.639336296443616</v>
      </c>
      <c r="C75">
        <v>70.051111639920876</v>
      </c>
      <c r="D75" s="3">
        <v>71.400598587310057</v>
      </c>
      <c r="E75">
        <v>72.034867188260819</v>
      </c>
      <c r="F75">
        <v>72.938167239795519</v>
      </c>
      <c r="G75">
        <v>73.945050559617158</v>
      </c>
      <c r="H75">
        <v>75.238931236457034</v>
      </c>
    </row>
    <row r="76" spans="1:8" x14ac:dyDescent="0.25">
      <c r="A76" s="3">
        <v>4.2166666666666668</v>
      </c>
      <c r="B76">
        <v>70.247033221307362</v>
      </c>
      <c r="C76">
        <v>70.673851321059161</v>
      </c>
      <c r="D76" s="3">
        <v>72.071732234869913</v>
      </c>
      <c r="E76">
        <v>72.728224382115059</v>
      </c>
      <c r="F76">
        <v>73.662537684568207</v>
      </c>
      <c r="G76">
        <v>74.703019797649731</v>
      </c>
      <c r="H76">
        <v>76.038239691593901</v>
      </c>
    </row>
    <row r="77" spans="1:8" x14ac:dyDescent="0.25">
      <c r="A77" s="3">
        <v>4.3</v>
      </c>
      <c r="B77">
        <v>70.842863476589685</v>
      </c>
      <c r="C77">
        <v>71.284845120611322</v>
      </c>
      <c r="D77" s="3">
        <v>72.731501941623605</v>
      </c>
      <c r="E77">
        <v>73.410385926190713</v>
      </c>
      <c r="F77">
        <v>74.375935056047084</v>
      </c>
      <c r="G77">
        <v>75.450234778959768</v>
      </c>
      <c r="H77">
        <v>76.827013968334271</v>
      </c>
    </row>
    <row r="78" spans="1:8" x14ac:dyDescent="0.25">
      <c r="A78" s="3">
        <v>4.3833333333333337</v>
      </c>
      <c r="B78">
        <v>71.427028375587781</v>
      </c>
      <c r="C78">
        <v>71.884285895543997</v>
      </c>
      <c r="D78" s="3">
        <v>73.380075337029567</v>
      </c>
      <c r="E78">
        <v>74.081508733152873</v>
      </c>
      <c r="F78">
        <v>75.0785020714316</v>
      </c>
      <c r="G78">
        <v>76.186823705970781</v>
      </c>
      <c r="H78">
        <v>77.605365525093603</v>
      </c>
    </row>
    <row r="79" spans="1:8" x14ac:dyDescent="0.25">
      <c r="A79" s="3">
        <v>4.4666666666666668</v>
      </c>
      <c r="B79">
        <v>71.999727041294506</v>
      </c>
      <c r="C79">
        <v>72.47236445039978</v>
      </c>
      <c r="D79" s="3">
        <v>74.017618426420952</v>
      </c>
      <c r="E79">
        <v>74.741748284929201</v>
      </c>
      <c r="F79">
        <v>75.770380288112534</v>
      </c>
      <c r="G79">
        <v>76.912913920666682</v>
      </c>
      <c r="H79">
        <v>78.373405347194819</v>
      </c>
    </row>
    <row r="80" spans="1:8" x14ac:dyDescent="0.25">
      <c r="A80" s="3">
        <v>4.55</v>
      </c>
      <c r="B80">
        <v>72.561156376726345</v>
      </c>
      <c r="C80">
        <v>73.049269512132113</v>
      </c>
      <c r="D80" s="3">
        <v>74.644295575137505</v>
      </c>
      <c r="E80">
        <v>75.391258618877671</v>
      </c>
      <c r="F80">
        <v>76.451710090735844</v>
      </c>
      <c r="G80">
        <v>77.628631890364915</v>
      </c>
      <c r="H80">
        <v>79.131243927884853</v>
      </c>
    </row>
    <row r="81" spans="1:8" x14ac:dyDescent="0.25">
      <c r="A81" s="3">
        <v>4.6333333333333337</v>
      </c>
      <c r="B81">
        <v>73.111511038425661</v>
      </c>
      <c r="C81">
        <v>73.615187707662898</v>
      </c>
      <c r="D81" s="3">
        <v>75.260269494327375</v>
      </c>
      <c r="E81">
        <v>76.0301923153079</v>
      </c>
      <c r="F81">
        <v>77.122630679321404</v>
      </c>
      <c r="G81">
        <v>78.334103194382905</v>
      </c>
      <c r="H81">
        <v>79.87899125026135</v>
      </c>
    </row>
    <row r="82" spans="1:8" x14ac:dyDescent="0.25">
      <c r="A82" s="3">
        <v>4.7166666666666668</v>
      </c>
      <c r="B82">
        <v>73.650983412978377</v>
      </c>
      <c r="C82">
        <v>74.170303544024677</v>
      </c>
      <c r="D82" s="3">
        <v>75.865701228332142</v>
      </c>
      <c r="E82">
        <v>76.658700486285966</v>
      </c>
      <c r="F82">
        <v>77.783280058381592</v>
      </c>
      <c r="G82">
        <v>79.029452511549877</v>
      </c>
      <c r="H82">
        <v>80.616756770056938</v>
      </c>
    </row>
    <row r="83" spans="1:8" x14ac:dyDescent="0.25">
      <c r="A83" s="3">
        <v>4.8</v>
      </c>
      <c r="B83">
        <v>74.179763596397038</v>
      </c>
      <c r="C83">
        <v>74.714799390957765</v>
      </c>
      <c r="D83" s="3">
        <v>76.460750143574813</v>
      </c>
      <c r="E83">
        <v>77.276932765657563</v>
      </c>
      <c r="F83">
        <v>78.433795026989145</v>
      </c>
      <c r="G83">
        <v>79.714803608520683</v>
      </c>
      <c r="H83">
        <v>81.344649399233532</v>
      </c>
    </row>
    <row r="84" spans="1:8" x14ac:dyDescent="0.25">
      <c r="A84" s="3">
        <v>4.8833333333333337</v>
      </c>
      <c r="B84">
        <v>74.698039376228067</v>
      </c>
      <c r="C84">
        <v>75.248855465840265</v>
      </c>
      <c r="D84" s="3">
        <v>77.045573918875988</v>
      </c>
      <c r="E84">
        <v>77.885037300229541</v>
      </c>
      <c r="F84">
        <v>79.074311169748128</v>
      </c>
      <c r="G84">
        <v>80.390279328852017</v>
      </c>
      <c r="H84">
        <v>82.062777490344104</v>
      </c>
    </row>
    <row r="85" spans="1:8" x14ac:dyDescent="0.25">
      <c r="A85" s="3">
        <v>4.9666666666666668</v>
      </c>
      <c r="B85">
        <v>75.205996216249332</v>
      </c>
      <c r="C85">
        <v>75.772649820835952</v>
      </c>
      <c r="D85" s="3">
        <v>77.620328537128273</v>
      </c>
      <c r="E85">
        <v>78.483160742053812</v>
      </c>
      <c r="F85">
        <v>79.704962848625343</v>
      </c>
      <c r="G85">
        <v>81.056001582805322</v>
      </c>
      <c r="H85">
        <v>82.771248821623303</v>
      </c>
    </row>
    <row r="86" spans="1:8" x14ac:dyDescent="0.25">
      <c r="A86" s="3">
        <v>5.05</v>
      </c>
      <c r="B86">
        <v>75.70381724363115</v>
      </c>
      <c r="C86">
        <v>76.286358332151224</v>
      </c>
      <c r="D86" s="3">
        <v>78.185168278263703</v>
      </c>
      <c r="E86">
        <v>79.071448241761757</v>
      </c>
      <c r="F86">
        <v>80.325883195602771</v>
      </c>
      <c r="G86">
        <v>81.71209133784339</v>
      </c>
      <c r="H86">
        <v>83.47017058277217</v>
      </c>
    </row>
    <row r="87" spans="1:8" x14ac:dyDescent="0.25">
      <c r="A87" s="3">
        <v>5.1333333333333337</v>
      </c>
      <c r="B87">
        <v>76.191683238440163</v>
      </c>
      <c r="C87">
        <v>76.790154691298014</v>
      </c>
      <c r="D87" s="3">
        <v>78.74024571345258</v>
      </c>
      <c r="E87">
        <v>79.650043442900426</v>
      </c>
      <c r="F87">
        <v>80.937204106114621</v>
      </c>
      <c r="G87">
        <v>82.358668609790556</v>
      </c>
      <c r="H87">
        <v>84.159649361405215</v>
      </c>
    </row>
    <row r="88" spans="1:8" x14ac:dyDescent="0.25">
      <c r="A88" s="3">
        <v>5.2166666666666668</v>
      </c>
      <c r="B88">
        <v>76.669772625371351</v>
      </c>
      <c r="C88">
        <v>77.284210398264747</v>
      </c>
      <c r="D88" s="3">
        <v>79.285711700476028</v>
      </c>
      <c r="E88">
        <v>80.219088477224929</v>
      </c>
      <c r="F88">
        <v>81.539056233235115</v>
      </c>
      <c r="G88">
        <v>82.995852454628917</v>
      </c>
      <c r="H88">
        <v>84.839791130131275</v>
      </c>
    </row>
    <row r="89" spans="1:8" x14ac:dyDescent="0.25">
      <c r="A89" s="3">
        <v>5.3</v>
      </c>
      <c r="B89">
        <v>77.138261467598582</v>
      </c>
      <c r="C89">
        <v>77.768694756502271</v>
      </c>
      <c r="D89" s="3">
        <v>79.821715380217654</v>
      </c>
      <c r="E89">
        <v>80.778723960904244</v>
      </c>
      <c r="F89">
        <v>82.131568982585222</v>
      </c>
      <c r="G89">
        <v>83.623760960904917</v>
      </c>
      <c r="H89">
        <v>85.510701234241779</v>
      </c>
    </row>
    <row r="90" spans="1:8" x14ac:dyDescent="0.25">
      <c r="A90" s="3">
        <v>5.3833333333333337</v>
      </c>
      <c r="B90">
        <v>77.59732346263938</v>
      </c>
      <c r="C90">
        <v>78.24377486963607</v>
      </c>
      <c r="D90" s="3">
        <v>80.348404174222622</v>
      </c>
      <c r="E90">
        <v>81.329088991600045</v>
      </c>
      <c r="F90">
        <v>82.714870507928865</v>
      </c>
      <c r="G90">
        <v>84.242511242722699</v>
      </c>
      <c r="H90">
        <v>86.17248437998262</v>
      </c>
    </row>
    <row r="91" spans="1:8" x14ac:dyDescent="0.25">
      <c r="A91" s="3">
        <v>5.4666666666666668</v>
      </c>
      <c r="B91">
        <v>78.047129940133786</v>
      </c>
      <c r="C91">
        <v>78.709615639819916</v>
      </c>
      <c r="D91" s="3">
        <v>80.865923783275178</v>
      </c>
      <c r="E91">
        <v>81.87032114638032</v>
      </c>
      <c r="F91">
        <v>83.289087707430753</v>
      </c>
      <c r="G91">
        <v>84.852219433302309</v>
      </c>
      <c r="H91">
        <v>86.825244623387562</v>
      </c>
    </row>
    <row r="92" spans="1:8" x14ac:dyDescent="0.25">
      <c r="A92" s="3">
        <v>5.55</v>
      </c>
      <c r="B92">
        <v>78.487849861441674</v>
      </c>
      <c r="C92">
        <v>79.166379767650227</v>
      </c>
      <c r="D92" s="3">
        <v>81.374418186948105</v>
      </c>
      <c r="E92">
        <v>82.402556480431656</v>
      </c>
      <c r="F92">
        <v>83.854346220549601</v>
      </c>
      <c r="G92">
        <v>85.453000679082123</v>
      </c>
      <c r="H92">
        <v>87.46908535965305</v>
      </c>
    </row>
    <row r="93" spans="1:8" x14ac:dyDescent="0.25">
      <c r="A93" s="3">
        <v>5.6333333333333337</v>
      </c>
      <c r="B93">
        <v>78.919649820966811</v>
      </c>
      <c r="C93">
        <v>79.614227753563569</v>
      </c>
      <c r="D93" s="3">
        <v>81.874029644079727</v>
      </c>
      <c r="E93">
        <v>82.925929526535938</v>
      </c>
      <c r="F93">
        <v>84.41077042554214</v>
      </c>
      <c r="G93">
        <v>86.044969134346459</v>
      </c>
      <c r="H93">
        <v>88.104109313035806</v>
      </c>
    </row>
    <row r="94" spans="1:8" x14ac:dyDescent="0.25">
      <c r="A94" s="3">
        <v>5.7166666666666668</v>
      </c>
      <c r="B94">
        <v>79.342694049119658</v>
      </c>
      <c r="C94">
        <v>80.053317900643137</v>
      </c>
      <c r="D94" s="3">
        <v>82.364898694136173</v>
      </c>
      <c r="E94">
        <v>83.440573295278526</v>
      </c>
      <c r="F94">
        <v>84.958483437554349</v>
      </c>
      <c r="G94">
        <v>86.628237956360337</v>
      </c>
      <c r="H94">
        <v>88.73041852725585</v>
      </c>
    </row>
    <row r="95" spans="1:8" x14ac:dyDescent="0.25">
      <c r="A95" s="3">
        <v>5.8</v>
      </c>
      <c r="B95">
        <v>79.757144416834464</v>
      </c>
      <c r="C95">
        <v>80.483806318763087</v>
      </c>
      <c r="D95" s="3">
        <v>82.847164159418455</v>
      </c>
      <c r="E95">
        <v>83.946619275957019</v>
      </c>
      <c r="F95">
        <v>85.497607107277659</v>
      </c>
      <c r="G95">
        <v>87.202919300994367</v>
      </c>
      <c r="H95">
        <v>89.348114356389061</v>
      </c>
    </row>
    <row r="96" spans="1:8" x14ac:dyDescent="0.25">
      <c r="A96" s="3">
        <v>5.8833333333333337</v>
      </c>
      <c r="B96">
        <v>80.163160441559441</v>
      </c>
      <c r="C96">
        <v>80.905846930002454</v>
      </c>
      <c r="D96" s="3">
        <v>83.32096314807572</v>
      </c>
      <c r="E96">
        <v>84.444197438160543</v>
      </c>
      <c r="F96">
        <v>86.028262020149057</v>
      </c>
      <c r="G96">
        <v>87.769124318823771</v>
      </c>
      <c r="H96">
        <v>89.957297456234201</v>
      </c>
    </row>
    <row r="97" spans="1:8" x14ac:dyDescent="0.25">
      <c r="A97" s="3">
        <v>5.9666666666666668</v>
      </c>
      <c r="B97">
        <v>80.560899294642141</v>
      </c>
      <c r="C97">
        <v>81.31959147526311</v>
      </c>
      <c r="D97" s="3">
        <v>83.786431057887526</v>
      </c>
      <c r="E97">
        <v>84.933436233991102</v>
      </c>
      <c r="F97">
        <v>86.550567496074649</v>
      </c>
      <c r="G97">
        <v>88.326963151686371</v>
      </c>
      <c r="H97">
        <v>90.558067776140547</v>
      </c>
    </row>
    <row r="98" spans="1:8" x14ac:dyDescent="0.25">
      <c r="A98" s="3">
        <v>6.05</v>
      </c>
      <c r="B98">
        <v>80.950515810034972</v>
      </c>
      <c r="C98">
        <v>81.725189522028657</v>
      </c>
      <c r="D98" s="3">
        <v>84.243701580779586</v>
      </c>
      <c r="E98">
        <v>85.414462600899668</v>
      </c>
      <c r="F98">
        <v>87.064641589657469</v>
      </c>
      <c r="G98">
        <v>88.876544929684997</v>
      </c>
      <c r="H98">
        <v>91.150524551282871</v>
      </c>
    </row>
    <row r="99" spans="1:8" x14ac:dyDescent="0.25">
      <c r="A99" s="3">
        <v>6.1333333333333337</v>
      </c>
      <c r="B99">
        <v>81.332162494248635</v>
      </c>
      <c r="C99">
        <v>82.122788473203727</v>
      </c>
      <c r="D99" s="3">
        <v>84.692906708038677</v>
      </c>
      <c r="E99">
        <v>85.887401965110598</v>
      </c>
      <c r="F99">
        <v>87.570601090910756</v>
      </c>
      <c r="G99">
        <v>89.41797776862046</v>
      </c>
      <c r="H99">
        <v>91.734766295371514</v>
      </c>
    </row>
    <row r="100" spans="1:8" x14ac:dyDescent="0.25">
      <c r="A100" s="3">
        <v>6.2166666666666668</v>
      </c>
      <c r="B100">
        <v>81.705989537484228</v>
      </c>
      <c r="C100">
        <v>82.512533576975443</v>
      </c>
      <c r="D100" s="3">
        <v>85.134176736193922</v>
      </c>
      <c r="E100">
        <v>86.352378245609103</v>
      </c>
      <c r="F100">
        <v>88.068561526438955</v>
      </c>
      <c r="G100">
        <v>89.95136876784197</v>
      </c>
      <c r="H100">
        <v>92.310890793785745</v>
      </c>
    </row>
    <row r="101" spans="1:8" x14ac:dyDescent="0.25">
      <c r="A101" s="3">
        <v>6.3</v>
      </c>
      <c r="B101">
        <v>82.072144825876975</v>
      </c>
      <c r="C101">
        <v>82.894567937640787</v>
      </c>
      <c r="D101" s="3">
        <v>85.567640273532646</v>
      </c>
      <c r="E101">
        <v>86.809513858667401</v>
      </c>
      <c r="F101">
        <v>88.558637161069115</v>
      </c>
      <c r="G101">
        <v>90.476824008502135</v>
      </c>
      <c r="H101">
        <v>92.878995097119372</v>
      </c>
    </row>
    <row r="102" spans="1:8" x14ac:dyDescent="0.25">
      <c r="A102" s="3">
        <v>6.3833333333333337</v>
      </c>
      <c r="B102">
        <v>82.430773954787554</v>
      </c>
      <c r="C102">
        <v>83.269032527346042</v>
      </c>
      <c r="D102" s="3">
        <v>85.993424247220304</v>
      </c>
      <c r="E102">
        <v>87.258929722885952</v>
      </c>
      <c r="F102">
        <v>89.04094099991616</v>
      </c>
      <c r="G102">
        <v>90.99444855220446</v>
      </c>
      <c r="H102">
        <v>93.439175515127943</v>
      </c>
    </row>
    <row r="103" spans="1:8" x14ac:dyDescent="0.25">
      <c r="A103" s="3">
        <v>6.4666666666666668</v>
      </c>
      <c r="B103">
        <v>82.782020243078819</v>
      </c>
      <c r="C103">
        <v>83.636066198686223</v>
      </c>
      <c r="D103" s="3">
        <v>86.411653910995028</v>
      </c>
      <c r="E103">
        <v>87.700745264727175</v>
      </c>
      <c r="F103">
        <v>89.51558479086583</v>
      </c>
      <c r="G103">
        <v>91.50434644003137</v>
      </c>
      <c r="H103">
        <v>93.991527611067468</v>
      </c>
    </row>
    <row r="104" spans="1:8" x14ac:dyDescent="0.25">
      <c r="A104" s="3">
        <v>6.55</v>
      </c>
      <c r="B104">
        <v>83.126024748318585</v>
      </c>
      <c r="C104">
        <v>83.995805698114424</v>
      </c>
      <c r="D104" s="3">
        <v>86.822452853408379</v>
      </c>
      <c r="E104">
        <v>88.135078424519634</v>
      </c>
      <c r="F104">
        <v>89.982679027459795</v>
      </c>
      <c r="G104">
        <v>92.006620691941464</v>
      </c>
      <c r="H104">
        <v>94.536146196414919</v>
      </c>
    </row>
    <row r="105" spans="1:8" x14ac:dyDescent="0.25">
      <c r="A105" s="3">
        <v>6.6333333333333337</v>
      </c>
      <c r="B105">
        <v>83.46292628285093</v>
      </c>
      <c r="C105">
        <v>84.348385680112969</v>
      </c>
      <c r="D105" s="3">
        <v>87.225943006584757</v>
      </c>
      <c r="E105">
        <v>88.562045662911402</v>
      </c>
      <c r="F105">
        <v>90.442332952167902</v>
      </c>
      <c r="G105">
        <v>92.501373306524798</v>
      </c>
      <c r="H105">
        <v>95.073125325961158</v>
      </c>
    </row>
    <row r="106" spans="1:8" x14ac:dyDescent="0.25">
      <c r="A106" s="3">
        <v>6.7166666666666668</v>
      </c>
      <c r="B106">
        <v>83.792861430680972</v>
      </c>
      <c r="C106">
        <v>84.693938722079793</v>
      </c>
      <c r="D106" s="3">
        <v>87.622244655473111</v>
      </c>
      <c r="E106">
        <v>88.98176196775222</v>
      </c>
      <c r="F106">
        <v>90.894654560032834</v>
      </c>
      <c r="G106">
        <v>92.988705261105522</v>
      </c>
      <c r="H106">
        <v>95.602558293267293</v>
      </c>
    </row>
    <row r="107" spans="1:8" x14ac:dyDescent="0.25">
      <c r="A107" s="3">
        <v>6.8</v>
      </c>
      <c r="B107">
        <v>84.115964565119938</v>
      </c>
      <c r="C107">
        <v>85.032595339885432</v>
      </c>
      <c r="D107" s="3">
        <v>88.011476447565173</v>
      </c>
      <c r="E107">
        <v>89.394340861384393</v>
      </c>
      <c r="F107">
        <v>91.339750602672979</v>
      </c>
      <c r="G107">
        <v>93.468716512181359</v>
      </c>
      <c r="H107">
        <v>96.124537626475743</v>
      </c>
    </row>
    <row r="108" spans="1:8" x14ac:dyDescent="0.25">
      <c r="A108" s="3">
        <v>6.8833333333333337</v>
      </c>
      <c r="B108">
        <v>84.432367867139419</v>
      </c>
      <c r="C108">
        <v>85.364484004057644</v>
      </c>
      <c r="D108" s="3">
        <v>88.39375540305555</v>
      </c>
      <c r="E108">
        <v>89.799894408323198</v>
      </c>
      <c r="F108">
        <v>91.777726592629747</v>
      </c>
      <c r="G108">
        <v>93.941505996189676</v>
      </c>
      <c r="H108">
        <v>96.639155084467419</v>
      </c>
    </row>
    <row r="109" spans="1:8" x14ac:dyDescent="0.25">
      <c r="A109" s="3">
        <v>6.9666666666666668</v>
      </c>
      <c r="B109">
        <v>84.742201344385734</v>
      </c>
      <c r="C109">
        <v>85.689731156552</v>
      </c>
      <c r="D109" s="3">
        <v>88.769196925419635</v>
      </c>
      <c r="E109">
        <v>90.198533223308146</v>
      </c>
      <c r="F109">
        <v>92.208686808045769</v>
      </c>
      <c r="G109">
        <v>94.407171630590241</v>
      </c>
      <c r="H109">
        <v>97.146501653357006</v>
      </c>
    </row>
    <row r="110" spans="1:8" x14ac:dyDescent="0.25">
      <c r="A110" s="3">
        <v>7.05</v>
      </c>
      <c r="B110">
        <v>85.045592850807125</v>
      </c>
      <c r="C110">
        <v>86.008461228068811</v>
      </c>
      <c r="D110" s="3">
        <v>89.137914812386242</v>
      </c>
      <c r="E110">
        <v>90.590366479706873</v>
      </c>
      <c r="F110">
        <v>92.632734297660932</v>
      </c>
      <c r="G110">
        <v>94.865810315254919</v>
      </c>
      <c r="H110">
        <v>97.64666754331806</v>
      </c>
    </row>
    <row r="111" spans="1:8" x14ac:dyDescent="0.25">
      <c r="A111" s="3">
        <v>7.1333333333333337</v>
      </c>
      <c r="B111">
        <v>85.342668106848421</v>
      </c>
      <c r="C111">
        <v>86.320796655877828</v>
      </c>
      <c r="D111" s="3">
        <v>89.50002126728252</v>
      </c>
      <c r="E111">
        <v>90.975501918254196</v>
      </c>
      <c r="F111">
        <v>93.049970886113499</v>
      </c>
      <c r="G111">
        <v>95.317517934154722</v>
      </c>
      <c r="H111">
        <v>98.139742185730228</v>
      </c>
    </row>
    <row r="112" spans="1:8" x14ac:dyDescent="0.25">
      <c r="A112" s="3">
        <v>7.2166666666666668</v>
      </c>
      <c r="B112">
        <v>85.633550720169453</v>
      </c>
      <c r="C112">
        <v>86.626857902113841</v>
      </c>
      <c r="D112" s="3">
        <v>89.855626910729484</v>
      </c>
      <c r="E112">
        <v>91.354045856109124</v>
      </c>
      <c r="F112">
        <v>93.460497179533789</v>
      </c>
      <c r="G112">
        <v>95.762389357334939</v>
      </c>
      <c r="H112">
        <v>98.625814230640799</v>
      </c>
    </row>
    <row r="113" spans="1:8" x14ac:dyDescent="0.25">
      <c r="A113" s="3">
        <v>7.3</v>
      </c>
      <c r="B113">
        <v>85.918362206845444</v>
      </c>
      <c r="C113">
        <v>86.926763472507645</v>
      </c>
      <c r="D113" s="3">
        <v>90.204840792667227</v>
      </c>
      <c r="E113">
        <v>91.726103196213415</v>
      </c>
      <c r="F113">
        <v>93.864412571418285</v>
      </c>
      <c r="G113">
        <v>96.20051844316913</v>
      </c>
      <c r="H113">
        <v>99.104971544533171</v>
      </c>
    </row>
    <row r="114" spans="1:8" x14ac:dyDescent="0.25">
      <c r="A114" s="3">
        <v>7.3833333333333337</v>
      </c>
      <c r="B114">
        <v>86.197222013009082</v>
      </c>
      <c r="C114">
        <v>87.220629935518261</v>
      </c>
      <c r="D114" s="3">
        <v>90.547770404689487</v>
      </c>
      <c r="E114">
        <v>92.091777436935473</v>
      </c>
      <c r="F114">
        <v>94.261815248772393</v>
      </c>
      <c r="G114">
        <v>96.631998040883147</v>
      </c>
      <c r="H114">
        <v>99.577301208394701</v>
      </c>
    </row>
    <row r="115" spans="1:8" x14ac:dyDescent="0.25">
      <c r="A115" s="3">
        <v>7.4666666666666668</v>
      </c>
      <c r="B115">
        <v>86.470247536895712</v>
      </c>
      <c r="C115">
        <v>87.508571941833566</v>
      </c>
      <c r="D115" s="3">
        <v>90.884521692667974</v>
      </c>
      <c r="E115">
        <v>92.451170681984053</v>
      </c>
      <c r="F115">
        <v>94.652802198510159</v>
      </c>
      <c r="G115">
        <v>97.056919993340188</v>
      </c>
      <c r="H115">
        <v>100.04288951607671</v>
      </c>
    </row>
    <row r="116" spans="1:8" x14ac:dyDescent="0.25">
      <c r="A116" s="3">
        <v>7.55</v>
      </c>
      <c r="B116">
        <v>86.737554151254585</v>
      </c>
      <c r="C116">
        <v>87.79070224420775</v>
      </c>
      <c r="D116" s="3">
        <v>91.215199069647525</v>
      </c>
      <c r="E116">
        <v>92.804383650576611</v>
      </c>
      <c r="F116">
        <v>95.037469214099744</v>
      </c>
      <c r="G116">
        <v>97.475375140078413</v>
      </c>
      <c r="H116">
        <v>100.50182197293952</v>
      </c>
    </row>
    <row r="117" spans="1:8" x14ac:dyDescent="0.25">
      <c r="A117" s="3">
        <v>7.6333333333333337</v>
      </c>
      <c r="B117">
        <v>86.99925522609081</v>
      </c>
      <c r="C117">
        <v>88.067131717605406</v>
      </c>
      <c r="D117" s="3">
        <v>91.539905428993748</v>
      </c>
      <c r="E117">
        <v>93.151515687847649</v>
      </c>
      <c r="F117">
        <v>95.415910902443613</v>
      </c>
      <c r="G117">
        <v>97.887453320592527</v>
      </c>
      <c r="H117">
        <v>100.95418329477539</v>
      </c>
    </row>
    <row r="118" spans="1:8" x14ac:dyDescent="0.25">
      <c r="A118" s="3">
        <v>7.7166666666666668</v>
      </c>
      <c r="B118">
        <v>87.255462151703895</v>
      </c>
      <c r="C118">
        <v>88.337969379623175</v>
      </c>
      <c r="D118" s="3">
        <v>91.85874215777541</v>
      </c>
      <c r="E118">
        <v>93.492664775482666</v>
      </c>
      <c r="F118">
        <v>95.788220690982641</v>
      </c>
      <c r="G118">
        <v>98.293243377851041</v>
      </c>
      <c r="H118">
        <v>101.40005740700241</v>
      </c>
    </row>
    <row r="119" spans="1:8" x14ac:dyDescent="0.25">
      <c r="A119" s="3">
        <v>7.8</v>
      </c>
      <c r="B119">
        <v>87.506284361990396</v>
      </c>
      <c r="C119">
        <v>88.603322411160988</v>
      </c>
      <c r="D119" s="3">
        <v>92.17180915036441</v>
      </c>
      <c r="E119">
        <v>93.827927542564026</v>
      </c>
      <c r="F119">
        <v>96.154490835013632</v>
      </c>
      <c r="G119">
        <v>98.692833162040955</v>
      </c>
      <c r="H119">
        <v>101.83952744412254</v>
      </c>
    </row>
    <row r="120" spans="1:8" x14ac:dyDescent="0.25">
      <c r="A120" s="3">
        <v>7.8833333333333337</v>
      </c>
      <c r="B120">
        <v>87.751829357979531</v>
      </c>
      <c r="C120">
        <v>88.863296177316272</v>
      </c>
      <c r="D120" s="3">
        <v>92.479204822236852</v>
      </c>
      <c r="E120">
        <v>94.15739927661518</v>
      </c>
      <c r="F120">
        <v>96.514812425210025</v>
      </c>
      <c r="G120">
        <v>99.086309534531892</v>
      </c>
      <c r="H120">
        <v>102.27267574943697</v>
      </c>
    </row>
    <row r="121" spans="1:8" x14ac:dyDescent="0.25">
      <c r="A121" s="3">
        <v>7.9666666666666668</v>
      </c>
      <c r="B121">
        <v>87.992202731571979</v>
      </c>
      <c r="C121">
        <v>89.117994248475384</v>
      </c>
      <c r="D121" s="3">
        <v>92.781026123959236</v>
      </c>
      <c r="E121">
        <v>94.481173934830366</v>
      </c>
      <c r="F121">
        <v>96.869275395335762</v>
      </c>
      <c r="G121">
        <v>99.473758372051691</v>
      </c>
      <c r="H121">
        <v>102.69958387501204</v>
      </c>
    </row>
    <row r="122" spans="1:8" x14ac:dyDescent="0.25">
      <c r="A122" s="3">
        <v>8.0500000000000007</v>
      </c>
      <c r="B122">
        <v>88.227508189453431</v>
      </c>
      <c r="C122">
        <v>89.367518421577898</v>
      </c>
      <c r="D122" s="3">
        <v>93.077368555344265</v>
      </c>
      <c r="E122">
        <v>94.799344155477016</v>
      </c>
      <c r="F122">
        <v>97.217968530142485</v>
      </c>
      <c r="G122">
        <v>99.855264571065675</v>
      </c>
      <c r="H122">
        <v>103.1203325818892</v>
      </c>
    </row>
    <row r="123" spans="1:8" x14ac:dyDescent="0.25">
      <c r="A123" s="3">
        <v>8.1333333333333329</v>
      </c>
      <c r="B123">
        <v>88.457847577155661</v>
      </c>
      <c r="C123">
        <v>89.611968741530021</v>
      </c>
      <c r="D123" s="3">
        <v>93.368326179761382</v>
      </c>
      <c r="E123">
        <v>95.112001269458659</v>
      </c>
      <c r="F123">
        <v>97.560979473440582</v>
      </c>
      <c r="G123">
        <v>100.23091205235207</v>
      </c>
      <c r="H123">
        <v>103.53500184053242</v>
      </c>
    </row>
    <row r="124" spans="1:8" x14ac:dyDescent="0.25">
      <c r="A124" s="3">
        <v>8.2166666666666668</v>
      </c>
      <c r="B124">
        <v>88.683320903239235</v>
      </c>
      <c r="C124">
        <v>89.851443522744901</v>
      </c>
      <c r="D124" s="3">
        <v>93.653991638587769</v>
      </c>
      <c r="E124">
        <v>95.419235312026558</v>
      </c>
      <c r="F124">
        <v>97.898394736334737</v>
      </c>
      <c r="G124">
        <v>100.60078376576583</v>
      </c>
      <c r="H124">
        <v>103.94367083150652</v>
      </c>
    </row>
    <row r="125" spans="1:8" x14ac:dyDescent="0.25">
      <c r="A125" s="3">
        <v>8.3000000000000007</v>
      </c>
      <c r="B125">
        <v>88.904026363573138</v>
      </c>
      <c r="C125">
        <v>90.086039370788171</v>
      </c>
      <c r="D125" s="3">
        <v>93.934456165785747</v>
      </c>
      <c r="E125">
        <v>95.721135034628389</v>
      </c>
      <c r="F125">
        <v>98.230299705614968</v>
      </c>
      <c r="G125">
        <v>100.96496169518367</v>
      </c>
      <c r="H125">
        <v>104.34641794638023</v>
      </c>
    </row>
    <row r="126" spans="1:8" x14ac:dyDescent="0.25">
      <c r="A126" s="3">
        <v>8.3833333333333329</v>
      </c>
      <c r="B126">
        <v>89.120060365687664</v>
      </c>
      <c r="C126">
        <v>90.315851204108284</v>
      </c>
      <c r="D126" s="3">
        <v>94.20980960259341</v>
      </c>
      <c r="E126">
        <v>96.017787916883051</v>
      </c>
      <c r="F126">
        <v>98.556778652294113</v>
      </c>
      <c r="G126">
        <v>101.32352686362306</v>
      </c>
      <c r="H126">
        <v>104.74332078884729</v>
      </c>
    </row>
    <row r="127" spans="1:8" x14ac:dyDescent="0.25">
      <c r="A127" s="3">
        <v>8.4666666666666668</v>
      </c>
      <c r="B127">
        <v>89.331517553178301</v>
      </c>
      <c r="C127">
        <v>90.540972275832019</v>
      </c>
      <c r="D127" s="3">
        <v>94.480140412315507</v>
      </c>
      <c r="E127">
        <v>96.309280178670576</v>
      </c>
      <c r="F127">
        <v>98.877914740283401</v>
      </c>
      <c r="G127">
        <v>101.6765593385278</v>
      </c>
      <c r="H127">
        <v>105.13445617605974</v>
      </c>
    </row>
    <row r="128" spans="1:8" x14ac:dyDescent="0.25">
      <c r="A128" s="3">
        <v>8.5500000000000007</v>
      </c>
      <c r="B128">
        <v>89.538490830139096</v>
      </c>
      <c r="C128">
        <v>90.761494195606417</v>
      </c>
      <c r="D128" s="3">
        <v>94.745535695202122</v>
      </c>
      <c r="E128">
        <v>96.595696792326947</v>
      </c>
      <c r="F128">
        <v>99.193790035197409</v>
      </c>
      <c r="G128">
        <v>102.02413823721352</v>
      </c>
      <c r="H128">
        <v>105.51990014016701</v>
      </c>
    </row>
    <row r="129" spans="1:8" x14ac:dyDescent="0.25">
      <c r="A129" s="3">
        <v>8.6333333333333329</v>
      </c>
      <c r="B129">
        <v>89.741071385605281</v>
      </c>
      <c r="C129">
        <v>90.977506951469465</v>
      </c>
      <c r="D129" s="3">
        <v>95.00608120340334</v>
      </c>
      <c r="E129">
        <v>96.877121494933505</v>
      </c>
      <c r="F129">
        <v>99.504485513280414</v>
      </c>
      <c r="G129">
        <v>102.36634173246603</v>
      </c>
      <c r="H129">
        <v>105.89972793005457</v>
      </c>
    </row>
    <row r="130" spans="1:8" x14ac:dyDescent="0.25">
      <c r="A130" s="3">
        <v>8.7166666666666668</v>
      </c>
      <c r="B130">
        <v>89.939348717985951</v>
      </c>
      <c r="C130">
        <v>91.189098931732374</v>
      </c>
      <c r="D130" s="3">
        <v>95.261861355988273</v>
      </c>
      <c r="E130">
        <v>97.153636800691388</v>
      </c>
      <c r="F130">
        <v>99.810081070446003</v>
      </c>
      <c r="G130">
        <v>102.70324705828571</v>
      </c>
      <c r="H130">
        <v>106.2740140132764</v>
      </c>
    </row>
    <row r="131" spans="1:8" x14ac:dyDescent="0.25">
      <c r="A131" s="3">
        <v>8.8000000000000007</v>
      </c>
      <c r="B131">
        <v>90.133410659468524</v>
      </c>
      <c r="C131">
        <v>91.396356946857381</v>
      </c>
      <c r="D131" s="3">
        <v>95.512959254017474</v>
      </c>
      <c r="E131">
        <v>97.425324013371323</v>
      </c>
      <c r="F131">
        <v>100.1106555314223</v>
      </c>
      <c r="G131">
        <v>103.03493051577158</v>
      </c>
      <c r="H131">
        <v>106.64283207817515</v>
      </c>
    </row>
    <row r="132" spans="1:8" x14ac:dyDescent="0.25">
      <c r="A132" s="3">
        <v>8.8833333333333329</v>
      </c>
      <c r="B132">
        <v>90.323343400377496</v>
      </c>
      <c r="C132">
        <v>91.5993662513158</v>
      </c>
      <c r="D132" s="3">
        <v>95.759456695658088</v>
      </c>
      <c r="E132">
        <v>97.692263238829952</v>
      </c>
      <c r="F132">
        <v>100.40628665899506</v>
      </c>
      <c r="G132">
        <v>103.36146747913824</v>
      </c>
      <c r="H132">
        <v>107.00625503618402</v>
      </c>
    </row>
    <row r="133" spans="1:8" x14ac:dyDescent="0.25">
      <c r="A133" s="3">
        <v>8.9666666666666668</v>
      </c>
      <c r="B133">
        <v>90.509231513471363</v>
      </c>
      <c r="C133">
        <v>91.798210565411509</v>
      </c>
      <c r="D133" s="3">
        <v>96.001434191331512</v>
      </c>
      <c r="E133">
        <v>97.954533397583546</v>
      </c>
      <c r="F133">
        <v>100.69705116334146</v>
      </c>
      <c r="G133">
        <v>103.68293240185962</v>
      </c>
      <c r="H133">
        <v>107.36435502430466</v>
      </c>
    </row>
    <row r="134" spans="1:8" x14ac:dyDescent="0.25">
      <c r="A134" s="3">
        <v>9.0500000000000007</v>
      </c>
      <c r="B134">
        <v>90.691157978162011</v>
      </c>
      <c r="C134">
        <v>91.992972097056295</v>
      </c>
      <c r="D134" s="3">
        <v>96.238970978883856</v>
      </c>
      <c r="E134">
        <v>98.212212237430933</v>
      </c>
      <c r="F134">
        <v>100.98302471144724</v>
      </c>
      <c r="G134">
        <v>103.99939882293306</v>
      </c>
      <c r="H134">
        <v>107.71720340775536</v>
      </c>
    </row>
    <row r="135" spans="1:8" x14ac:dyDescent="0.25">
      <c r="A135" s="3">
        <v>9.1333333333333329</v>
      </c>
      <c r="B135">
        <v>90.869204204642074</v>
      </c>
      <c r="C135">
        <v>92.18373156348369</v>
      </c>
      <c r="D135" s="3">
        <v>96.472145038769625</v>
      </c>
      <c r="E135">
        <v>98.465376346117168</v>
      </c>
      <c r="F135">
        <v>101.26428193660038</v>
      </c>
      <c r="G135">
        <v>104.31093937325777</v>
      </c>
      <c r="H135">
        <v>108.0648707827837</v>
      </c>
    </row>
    <row r="136" spans="1:8" x14ac:dyDescent="0.25">
      <c r="A136" s="3">
        <v>9.2166666666666668</v>
      </c>
      <c r="B136">
        <v>91.04345005790627</v>
      </c>
      <c r="C136">
        <v>92.370568212888998</v>
      </c>
      <c r="D136" s="3">
        <v>96.70103310923983</v>
      </c>
      <c r="E136">
        <v>98.714101164030239</v>
      </c>
      <c r="F136">
        <v>101.5408964479544</v>
      </c>
      <c r="G136">
        <v>104.61762578212156</v>
      </c>
      <c r="H136">
        <v>108.40742697963822</v>
      </c>
    </row>
    <row r="137" spans="1:8" x14ac:dyDescent="0.25">
      <c r="A137" s="3">
        <v>9.3000000000000007</v>
      </c>
      <c r="B137">
        <v>91.213973881653999</v>
      </c>
      <c r="C137">
        <v>92.553559845983742</v>
      </c>
      <c r="D137" s="3">
        <v>96.92571070152573</v>
      </c>
      <c r="E137">
        <v>98.95846099692308</v>
      </c>
      <c r="F137">
        <v>101.81294084015484</v>
      </c>
      <c r="G137">
        <v>104.91952888379012</v>
      </c>
      <c r="H137">
        <v>108.7449410656935</v>
      </c>
    </row>
    <row r="138" spans="1:8" x14ac:dyDescent="0.25">
      <c r="A138" s="3">
        <v>9.3833333333333329</v>
      </c>
      <c r="B138">
        <v>91.380852522060607</v>
      </c>
      <c r="C138">
        <v>92.732782837453342</v>
      </c>
      <c r="D138" s="3">
        <v>97.146252115009972</v>
      </c>
      <c r="E138">
        <v>99.198529028653539</v>
      </c>
      <c r="F138">
        <v>102.08048670302247</v>
      </c>
      <c r="G138">
        <v>105.21671862419296</v>
      </c>
      <c r="H138">
        <v>109.07748134872324</v>
      </c>
    </row>
    <row r="139" spans="1:8" x14ac:dyDescent="0.25">
      <c r="A139" s="3">
        <v>9.4666666666666668</v>
      </c>
      <c r="B139">
        <v>91.544161351406188</v>
      </c>
      <c r="C139">
        <v>92.908312157307634</v>
      </c>
      <c r="D139" s="3">
        <v>97.362730452377335</v>
      </c>
      <c r="E139">
        <v>99.434377333935402</v>
      </c>
      <c r="F139">
        <v>102.34360463128708</v>
      </c>
      <c r="G139">
        <v>105.50926406770058</v>
      </c>
      <c r="H139">
        <v>109.40511538031599</v>
      </c>
    </row>
    <row r="140" spans="1:8" x14ac:dyDescent="0.25">
      <c r="A140" s="3">
        <v>9.5500000000000007</v>
      </c>
      <c r="B140">
        <v>91.703974291550878</v>
      </c>
      <c r="C140">
        <v>93.080221392114296</v>
      </c>
      <c r="D140" s="3">
        <v>97.575217634737299</v>
      </c>
      <c r="E140">
        <v>99.666076891093439</v>
      </c>
      <c r="F140">
        <v>102.60236423436569</v>
      </c>
      <c r="G140">
        <v>105.79723340398721</v>
      </c>
      <c r="H140">
        <v>109.72790995942816</v>
      </c>
    </row>
    <row r="141" spans="1:8" x14ac:dyDescent="0.25">
      <c r="A141" s="3">
        <v>9.6333333333333329</v>
      </c>
      <c r="B141">
        <v>91.860363837246638</v>
      </c>
      <c r="C141">
        <v>93.248582766105827</v>
      </c>
      <c r="D141" s="3">
        <v>97.783784416711455</v>
      </c>
      <c r="E141">
        <v>99.893697594816118</v>
      </c>
      <c r="F141">
        <v>102.85683414617969</v>
      </c>
      <c r="G141">
        <v>106.08069395497387</v>
      </c>
      <c r="H141">
        <v>110.04593113606921</v>
      </c>
    </row>
    <row r="142" spans="1:8" x14ac:dyDescent="0.25">
      <c r="A142" s="3">
        <v>9.7166666666666668</v>
      </c>
      <c r="B142">
        <v>92.013401079276207</v>
      </c>
      <c r="C142">
        <v>93.413467162151505</v>
      </c>
      <c r="D142" s="3">
        <v>97.988500401478674</v>
      </c>
      <c r="E142">
        <v>100.11730826889968</v>
      </c>
      <c r="F142">
        <v>103.10708203500486</v>
      </c>
      <c r="G142">
        <v>106.35971218184655</v>
      </c>
      <c r="H142">
        <v>110.35924421511383</v>
      </c>
    </row>
    <row r="143" spans="1:8" x14ac:dyDescent="0.25">
      <c r="A143" s="3">
        <v>9.8000000000000007</v>
      </c>
      <c r="B143">
        <v>92.163155727410242</v>
      </c>
      <c r="C143">
        <v>93.57494414258592</v>
      </c>
      <c r="D143" s="3">
        <v>98.189434055771557</v>
      </c>
      <c r="E143">
        <v>100.33697667897751</v>
      </c>
      <c r="F143">
        <v>103.35317461334915</v>
      </c>
      <c r="G143">
        <v>106.63435369214424</v>
      </c>
      <c r="H143">
        <v>110.66791376023609</v>
      </c>
    </row>
    <row r="144" spans="1:8" x14ac:dyDescent="0.25">
      <c r="A144" s="3">
        <v>9.8833333333333329</v>
      </c>
      <c r="B144">
        <v>92.309696133174654</v>
      </c>
      <c r="C144">
        <v>93.733081969886555</v>
      </c>
      <c r="D144" s="3">
        <v>98.386652724817893</v>
      </c>
      <c r="E144">
        <v>100.55276954522908</v>
      </c>
      <c r="F144">
        <v>103.59517764785275</v>
      </c>
      <c r="G144">
        <v>106.90468324691209</v>
      </c>
      <c r="H144">
        <v>110.97200359796058</v>
      </c>
    </row>
    <row r="145" spans="1:8" x14ac:dyDescent="0.25">
      <c r="A145" s="3">
        <v>9.9666666666666668</v>
      </c>
      <c r="B145">
        <v>92.453089312420374</v>
      </c>
      <c r="C145">
        <v>93.887947627193242</v>
      </c>
      <c r="D145" s="3">
        <v>98.580222647221206</v>
      </c>
      <c r="E145">
        <v>100.7647525550629</v>
      </c>
      <c r="F145">
        <v>103.83315596920541</v>
      </c>
      <c r="G145">
        <v>107.17076476791445</v>
      </c>
      <c r="H145">
        <v>111.27157682182572</v>
      </c>
    </row>
    <row r="146" spans="1:8" x14ac:dyDescent="0.25">
      <c r="A146" s="3">
        <v>10.050000000000001</v>
      </c>
      <c r="B146">
        <v>92.593400967688709</v>
      </c>
      <c r="C146">
        <v>94.039606838662635</v>
      </c>
      <c r="D146" s="3">
        <v>98.770208969774586</v>
      </c>
      <c r="E146">
        <v>100.97299037576815</v>
      </c>
      <c r="F146">
        <v>104.06717348207599</v>
      </c>
      <c r="G146">
        <v>107.43266134490352</v>
      </c>
      <c r="H146">
        <v>111.5666957966544</v>
      </c>
    </row>
    <row r="147" spans="1:8" x14ac:dyDescent="0.25">
      <c r="A147" s="3">
        <v>10.133333333333333</v>
      </c>
      <c r="B147">
        <v>92.730695510365578</v>
      </c>
      <c r="C147">
        <v>94.188124089651708</v>
      </c>
      <c r="D147" s="3">
        <v>98.956675762202622</v>
      </c>
      <c r="E147">
        <v>101.17754666712999</v>
      </c>
      <c r="F147">
        <v>104.29729317504963</v>
      </c>
      <c r="G147">
        <v>107.69043524293863</v>
      </c>
      <c r="H147">
        <v>111.85742216292719</v>
      </c>
    </row>
    <row r="148" spans="1:8" x14ac:dyDescent="0.25">
      <c r="A148" s="3">
        <v>10.216666666666667</v>
      </c>
      <c r="B148">
        <v>92.865036082618914</v>
      </c>
      <c r="C148">
        <v>94.333562646724374</v>
      </c>
      <c r="D148" s="3">
        <v>99.139686031826145</v>
      </c>
      <c r="E148">
        <v>101.37848409400368</v>
      </c>
      <c r="F148">
        <v>104.52357713056774</v>
      </c>
      <c r="G148">
        <v>107.94414790975173</v>
      </c>
      <c r="H148">
        <v>112.1438168412537</v>
      </c>
    </row>
    <row r="149" spans="1:8" x14ac:dyDescent="0.25">
      <c r="A149" s="3">
        <v>10.3</v>
      </c>
      <c r="B149">
        <v>92.996484579113499</v>
      </c>
      <c r="C149">
        <v>94.475984577475799</v>
      </c>
      <c r="D149" s="3">
        <v>99.319301738145114</v>
      </c>
      <c r="E149">
        <v>101.57586433884276</v>
      </c>
      <c r="F149">
        <v>104.74608653486649</v>
      </c>
      <c r="G149">
        <v>108.19385998315488</v>
      </c>
      <c r="H149">
        <v>112.42594003693725</v>
      </c>
    </row>
    <row r="150" spans="1:8" x14ac:dyDescent="0.25">
      <c r="A150" s="3">
        <v>10.383333333333333</v>
      </c>
      <c r="B150">
        <v>93.125101668498431</v>
      </c>
      <c r="C150">
        <v>94.615450770169645</v>
      </c>
      <c r="D150" s="3">
        <v>99.495583807334924</v>
      </c>
      <c r="E150">
        <v>101.76974811417708</v>
      </c>
      <c r="F150">
        <v>104.96488168790943</v>
      </c>
      <c r="G150">
        <v>108.43963129848521</v>
      </c>
      <c r="H150">
        <v>112.70385124462874</v>
      </c>
    </row>
    <row r="151" spans="1:8" x14ac:dyDescent="0.25">
      <c r="A151" s="3">
        <v>10.466666666666667</v>
      </c>
      <c r="B151">
        <v>93.250946814662527</v>
      </c>
      <c r="C151">
        <v>94.752020953183575</v>
      </c>
      <c r="D151" s="3">
        <v>99.668592146651946</v>
      </c>
      <c r="E151">
        <v>101.9601951750362</v>
      </c>
      <c r="F151">
        <v>105.18002201331021</v>
      </c>
      <c r="G151">
        <v>108.68152089608347</v>
      </c>
      <c r="H151">
        <v>112.97760925306508</v>
      </c>
    </row>
    <row r="152" spans="1:8" x14ac:dyDescent="0.25">
      <c r="A152" s="3">
        <v>10.55</v>
      </c>
      <c r="B152">
        <v>93.37407829775367</v>
      </c>
      <c r="C152">
        <v>94.885753714258897</v>
      </c>
      <c r="D152" s="3">
        <v>99.838385658744116</v>
      </c>
      <c r="E152">
        <v>102.14726433131446</v>
      </c>
      <c r="F152">
        <v>105.39156606824136</v>
      </c>
      <c r="G152">
        <v>108.91958702880194</v>
      </c>
      <c r="H152">
        <v>113.24727214988809</v>
      </c>
    </row>
    <row r="153" spans="1:8" x14ac:dyDescent="0.25">
      <c r="A153" s="3">
        <v>10.633333333333333</v>
      </c>
      <c r="B153">
        <v>93.494553234958317</v>
      </c>
      <c r="C153">
        <v>95.01670651955051</v>
      </c>
      <c r="D153" s="3">
        <v>100.00502225586276</v>
      </c>
      <c r="E153">
        <v>102.33101346007354</v>
      </c>
      <c r="F153">
        <v>105.59957155332525</v>
      </c>
      <c r="G153">
        <v>109.15388716953791</v>
      </c>
      <c r="H153">
        <v>113.51289732653954</v>
      </c>
    </row>
    <row r="154" spans="1:8" x14ac:dyDescent="0.25">
      <c r="A154" s="3">
        <v>10.716666666666667</v>
      </c>
      <c r="B154">
        <v>93.612427601037879</v>
      </c>
      <c r="C154">
        <v>95.144935732473755</v>
      </c>
      <c r="D154" s="3">
        <v>100.16855887397207</v>
      </c>
      <c r="E154">
        <v>102.5114995177792</v>
      </c>
      <c r="F154">
        <v>105.80409532250364</v>
      </c>
      <c r="G154">
        <v>109.38447801878884</v>
      </c>
      <c r="H154">
        <v>113.77454148322842</v>
      </c>
    </row>
    <row r="155" spans="1:8" x14ac:dyDescent="0.25">
      <c r="A155" s="3">
        <v>10.8</v>
      </c>
      <c r="B155">
        <v>93.727756248619102</v>
      </c>
      <c r="C155">
        <v>95.270496632345001</v>
      </c>
      <c r="D155" s="3">
        <v>100.32905148675287</v>
      </c>
      <c r="E155">
        <v>102.68877855246853</v>
      </c>
      <c r="F155">
        <v>106.00519339288228</v>
      </c>
      <c r="G155">
        <v>109.61141551222566</v>
      </c>
      <c r="H155">
        <v>114.03226063396619</v>
      </c>
    </row>
    <row r="156" spans="1:8" x14ac:dyDescent="0.25">
      <c r="A156" s="3">
        <v>10.883333333333333</v>
      </c>
      <c r="B156">
        <v>93.840592928235736</v>
      </c>
      <c r="C156">
        <v>95.393443432813143</v>
      </c>
      <c r="D156" s="3">
        <v>100.48655511949734</v>
      </c>
      <c r="E156">
        <v>102.86290571584456</v>
      </c>
      <c r="F156">
        <v>106.20292095454701</v>
      </c>
      <c r="G156">
        <v>109.83475482828041</v>
      </c>
      <c r="H156">
        <v>114.2861101116663</v>
      </c>
    </row>
    <row r="157" spans="1:8" x14ac:dyDescent="0.25">
      <c r="A157" s="3">
        <v>10.966666666666667</v>
      </c>
      <c r="B157">
        <v>93.950990308119515</v>
      </c>
      <c r="C157">
        <v>95.513829300079578</v>
      </c>
      <c r="D157" s="3">
        <v>100.64112386289189</v>
      </c>
      <c r="E157">
        <v>103.03393527529502</v>
      </c>
      <c r="F157">
        <v>106.39733238034839</v>
      </c>
      <c r="G157">
        <v>110.05455039574495</v>
      </c>
      <c r="H157">
        <v>114.53614457330403</v>
      </c>
    </row>
    <row r="158" spans="1:8" x14ac:dyDescent="0.25">
      <c r="A158" s="3">
        <v>11.05</v>
      </c>
      <c r="B158">
        <v>94.058999993738269</v>
      </c>
      <c r="C158">
        <v>95.631706370904396</v>
      </c>
      <c r="D158" s="3">
        <v>100.79281088668537</v>
      </c>
      <c r="E158">
        <v>103.20192062583251</v>
      </c>
      <c r="F158">
        <v>106.5884812356514</v>
      </c>
      <c r="G158">
        <v>110.27085590137736</v>
      </c>
      <c r="H158">
        <v>114.78241800513288</v>
      </c>
    </row>
    <row r="159" spans="1:8" x14ac:dyDescent="0.25">
      <c r="A159" s="3">
        <v>11.133333333333333</v>
      </c>
      <c r="B159">
        <v>94.164672547079761</v>
      </c>
      <c r="C159">
        <v>95.747125770396877</v>
      </c>
      <c r="D159" s="3">
        <v>100.94166845324</v>
      </c>
      <c r="E159">
        <v>103.3669143019531</v>
      </c>
      <c r="F159">
        <v>106.77642028804752</v>
      </c>
      <c r="G159">
        <v>110.48372429751262</v>
      </c>
      <c r="H159">
        <v>115.02498372795395</v>
      </c>
    </row>
    <row r="160" spans="1:8" x14ac:dyDescent="0.25">
      <c r="A160" s="3">
        <v>11.216666666666667</v>
      </c>
      <c r="B160">
        <v>94.268057505679948</v>
      </c>
      <c r="C160">
        <v>95.860137629588579</v>
      </c>
      <c r="D160" s="3">
        <v>101.08774793096261</v>
      </c>
      <c r="E160">
        <v>103.52896798941087</v>
      </c>
      <c r="F160">
        <v>106.96120151702605</v>
      </c>
      <c r="G160">
        <v>110.69320780967463</v>
      </c>
      <c r="H160">
        <v>115.26389440243467</v>
      </c>
    </row>
    <row r="161" spans="1:8" x14ac:dyDescent="0.25">
      <c r="A161" s="3">
        <v>11.3</v>
      </c>
      <c r="B161">
        <v>94.369203401394557</v>
      </c>
      <c r="C161">
        <v>95.970791102787729</v>
      </c>
      <c r="D161" s="3">
        <v>101.23109980761404</v>
      </c>
      <c r="E161">
        <v>103.68813253690598</v>
      </c>
      <c r="F161">
        <v>107.14287612360225</v>
      </c>
      <c r="G161">
        <v>110.89935794418638</v>
      </c>
      <c r="H161">
        <v>115.49920203447334</v>
      </c>
    </row>
    <row r="162" spans="1:8" x14ac:dyDescent="0.25">
      <c r="A162" s="3">
        <v>11.383333333333333</v>
      </c>
      <c r="B162">
        <v>94.468157778913337</v>
      </c>
      <c r="C162">
        <v>96.079134384713527</v>
      </c>
      <c r="D162" s="3">
        <v>101.37177370349464</v>
      </c>
      <c r="E162">
        <v>103.84445796768381</v>
      </c>
      <c r="F162">
        <v>107.32149453989933</v>
      </c>
      <c r="G162">
        <v>111.10222549577544</v>
      </c>
      <c r="H162">
        <v>115.73095798060619</v>
      </c>
    </row>
    <row r="163" spans="1:8" x14ac:dyDescent="0.25">
      <c r="A163" s="3">
        <v>11.466666666666667</v>
      </c>
      <c r="B163">
        <v>94.564967214016377</v>
      </c>
      <c r="C163">
        <v>96.185214727409686</v>
      </c>
      <c r="D163" s="3">
        <v>101.50981838450393</v>
      </c>
      <c r="E163">
        <v>103.9979934910432</v>
      </c>
      <c r="F163">
        <v>107.49710643868212</v>
      </c>
      <c r="G163">
        <v>111.30186055517186</v>
      </c>
      <c r="H163">
        <v>115.95921295345356</v>
      </c>
    </row>
    <row r="164" spans="1:8" x14ac:dyDescent="0.25">
      <c r="A164" s="3">
        <v>11.55</v>
      </c>
      <c r="B164">
        <v>94.659677331572396</v>
      </c>
      <c r="C164">
        <v>96.289078456936238</v>
      </c>
      <c r="D164" s="3">
        <v>101.64528177507282</v>
      </c>
      <c r="E164">
        <v>104.14878751375169</v>
      </c>
      <c r="F164">
        <v>107.6697607428398</v>
      </c>
      <c r="G164">
        <v>111.49831251669566</v>
      </c>
      <c r="H164">
        <v>116.18401702720193</v>
      </c>
    </row>
    <row r="165" spans="1:8" x14ac:dyDescent="0.25">
      <c r="A165" s="3">
        <v>11.633333333333333</v>
      </c>
      <c r="B165">
        <v>94.75233282327882</v>
      </c>
      <c r="C165">
        <v>96.390770989839197</v>
      </c>
      <c r="D165" s="3">
        <v>101.7782109709667</v>
      </c>
      <c r="E165">
        <v>104.29688765136569</v>
      </c>
      <c r="F165">
        <v>107.83950563481557</v>
      </c>
      <c r="G165">
        <v>111.69163008583158</v>
      </c>
      <c r="H165">
        <v>116.40541964311878</v>
      </c>
    </row>
    <row r="166" spans="1:8" x14ac:dyDescent="0.25">
      <c r="A166" s="3">
        <v>11.716666666666667</v>
      </c>
      <c r="B166">
        <v>94.842977465143917</v>
      </c>
      <c r="C166">
        <v>96.490336849397792</v>
      </c>
      <c r="D166" s="3">
        <v>101.90865225195812</v>
      </c>
      <c r="E166">
        <v>104.44234073945434</v>
      </c>
      <c r="F166">
        <v>108.0063885659811</v>
      </c>
      <c r="G166">
        <v>111.88186128678807</v>
      </c>
      <c r="H166">
        <v>116.62346961509706</v>
      </c>
    </row>
    <row r="167" spans="1:8" x14ac:dyDescent="0.25">
      <c r="A167" s="3">
        <v>11.8</v>
      </c>
      <c r="B167">
        <v>94.931654134711351</v>
      </c>
      <c r="C167">
        <v>96.58781968164908</v>
      </c>
      <c r="D167" s="3">
        <v>102.03665109436763</v>
      </c>
      <c r="E167">
        <v>104.58519284472472</v>
      </c>
      <c r="F167">
        <v>108.1704562659536</v>
      </c>
      <c r="G167">
        <v>112.06905347003853</v>
      </c>
      <c r="H167">
        <v>116.83821513522643</v>
      </c>
    </row>
    <row r="168" spans="1:8" x14ac:dyDescent="0.25">
      <c r="A168" s="3">
        <v>11.883333333333333</v>
      </c>
      <c r="B168">
        <v>95.018404828027784</v>
      </c>
      <c r="C168">
        <v>96.683262271189932</v>
      </c>
      <c r="D168" s="3">
        <v>102.16225218347185</v>
      </c>
      <c r="E168">
        <v>104.72548927604761</v>
      </c>
      <c r="F168">
        <v>108.33175475185374</v>
      </c>
      <c r="G168">
        <v>112.25325331984209</v>
      </c>
      <c r="H168">
        <v>117.04970377938817</v>
      </c>
    </row>
    <row r="169" spans="1:8" x14ac:dyDescent="0.25">
      <c r="A169" s="3">
        <v>11.966666666666667</v>
      </c>
      <c r="B169">
        <v>95.103270676354157</v>
      </c>
      <c r="C169">
        <v>96.776706556756736</v>
      </c>
      <c r="D169" s="3">
        <v>102.2854994257776</v>
      </c>
      <c r="E169">
        <v>104.86327459538191</v>
      </c>
      <c r="F169">
        <v>108.4903293375024</v>
      </c>
      <c r="G169">
        <v>112.43450686174188</v>
      </c>
      <c r="H169">
        <v>117.25798251287115</v>
      </c>
    </row>
    <row r="170" spans="1:8" x14ac:dyDescent="0.25">
      <c r="A170" s="3">
        <v>12.05</v>
      </c>
      <c r="B170">
        <v>95.186291962621723</v>
      </c>
      <c r="C170">
        <v>96.868193646583023</v>
      </c>
      <c r="D170" s="3">
        <v>102.40643596116125</v>
      </c>
      <c r="E170">
        <v>104.99859262859668</v>
      </c>
      <c r="F170">
        <v>108.64622464255477</v>
      </c>
      <c r="G170">
        <v>112.61285947003847</v>
      </c>
      <c r="H170">
        <v>117.46309769600603</v>
      </c>
    </row>
    <row r="171" spans="1:8" x14ac:dyDescent="0.25">
      <c r="A171" s="3">
        <v>12.133333333333333</v>
      </c>
      <c r="B171">
        <v>95.267508137633897</v>
      </c>
      <c r="C171">
        <v>96.95776383353568</v>
      </c>
      <c r="D171" s="3">
        <v>102.52510417487261</v>
      </c>
      <c r="E171">
        <v>105.13148647618962</v>
      </c>
      <c r="F171">
        <v>108.79948460156983</v>
      </c>
      <c r="G171">
        <v>112.78835587523649</v>
      </c>
      <c r="H171">
        <v>117.66509508981488</v>
      </c>
    </row>
    <row r="172" spans="1:8" x14ac:dyDescent="0.25">
      <c r="A172" s="3">
        <v>12.216666666666667</v>
      </c>
      <c r="B172">
        <v>95.34695783601498</v>
      </c>
      <c r="C172">
        <v>97.045456610030286</v>
      </c>
      <c r="D172" s="3">
        <v>102.64154570940268</v>
      </c>
      <c r="E172">
        <v>105.26199852390091</v>
      </c>
      <c r="F172">
        <v>108.95015247301394</v>
      </c>
      <c r="G172">
        <v>112.96104017146229</v>
      </c>
      <c r="H172">
        <v>117.86401986167394</v>
      </c>
    </row>
    <row r="173" spans="1:8" x14ac:dyDescent="0.25">
      <c r="A173" s="3">
        <v>12.3</v>
      </c>
      <c r="B173">
        <v>95.424678891907433</v>
      </c>
      <c r="C173">
        <v>97.131310682726493</v>
      </c>
      <c r="D173" s="3">
        <v>102.7558014762147</v>
      </c>
      <c r="E173">
        <v>105.3901704532214</v>
      </c>
      <c r="F173">
        <v>109.09827084819703</v>
      </c>
      <c r="G173">
        <v>113.13095582385085</v>
      </c>
      <c r="H173">
        <v>118.05991659098666</v>
      </c>
    </row>
    <row r="174" spans="1:8" x14ac:dyDescent="0.25">
      <c r="A174" s="3">
        <v>12.383333333333333</v>
      </c>
      <c r="B174">
        <v>95.500708354418947</v>
      </c>
      <c r="C174">
        <v>97.215363987004196</v>
      </c>
      <c r="D174" s="3">
        <v>102.86791166733815</v>
      </c>
      <c r="E174">
        <v>105.5160432517944</v>
      </c>
      <c r="F174">
        <v>109.24388166013989</v>
      </c>
      <c r="G174">
        <v>113.2981456759</v>
      </c>
      <c r="H174">
        <v>118.25282927486488</v>
      </c>
    </row>
    <row r="175" spans="1:8" x14ac:dyDescent="0.25">
      <c r="A175" s="3">
        <v>12.466666666666667</v>
      </c>
      <c r="B175">
        <v>95.575082502821033</v>
      </c>
      <c r="C175">
        <v>97.297653701221719</v>
      </c>
      <c r="D175" s="3">
        <v>102.97791576682528</v>
      </c>
      <c r="E175">
        <v>105.63965722371029</v>
      </c>
      <c r="F175">
        <v>109.38702619237147</v>
      </c>
      <c r="G175">
        <v>113.4626519567902</v>
      </c>
      <c r="H175">
        <v>118.44280133381561</v>
      </c>
    </row>
    <row r="176" spans="1:8" x14ac:dyDescent="0.25">
      <c r="A176" s="3">
        <v>12.55</v>
      </c>
      <c r="B176">
        <v>95.647836861500963</v>
      </c>
      <c r="C176">
        <v>97.378216260757071</v>
      </c>
      <c r="D176" s="3">
        <v>103.0858525620701</v>
      </c>
      <c r="E176">
        <v>105.76105199969321</v>
      </c>
      <c r="F176">
        <v>109.52774508765481</v>
      </c>
      <c r="G176">
        <v>113.62451628866818</v>
      </c>
      <c r="H176">
        <v>118.62987561743118</v>
      </c>
    </row>
    <row r="177" spans="1:8" x14ac:dyDescent="0.25">
      <c r="A177" s="3">
        <v>12.633333333333333</v>
      </c>
      <c r="B177">
        <v>95.719006214668724</v>
      </c>
      <c r="C177">
        <v>97.457087371833438</v>
      </c>
      <c r="D177" s="3">
        <v>103.19176015498961</v>
      </c>
      <c r="E177">
        <v>105.88026654717929</v>
      </c>
      <c r="F177">
        <v>109.66607835664075</v>
      </c>
      <c r="G177">
        <v>113.7837796938929</v>
      </c>
      <c r="H177">
        <v>118.81409441008057</v>
      </c>
    </row>
    <row r="178" spans="1:8" x14ac:dyDescent="0.25">
      <c r="A178" s="3">
        <v>12.716666666666667</v>
      </c>
      <c r="B178">
        <v>95.788624620821139</v>
      </c>
      <c r="C178">
        <v>97.534302025130486</v>
      </c>
      <c r="D178" s="3">
        <v>103.29567597306719</v>
      </c>
      <c r="E178">
        <v>105.99733918028602</v>
      </c>
      <c r="F178">
        <v>109.80206538644806</v>
      </c>
      <c r="G178">
        <v>113.9404826022422</v>
      </c>
      <c r="H178">
        <v>118.99549943659972</v>
      </c>
    </row>
    <row r="179" spans="1:8" x14ac:dyDescent="0.25">
      <c r="A179" s="3">
        <v>12.8</v>
      </c>
      <c r="B179">
        <v>95.856725426964999</v>
      </c>
      <c r="C179">
        <v>97.609894509182681</v>
      </c>
      <c r="D179" s="3">
        <v>103.39763678025831</v>
      </c>
      <c r="E179">
        <v>106.11230756967214</v>
      </c>
      <c r="F179">
        <v>109.93574494916929</v>
      </c>
      <c r="G179">
        <v>114.09466485807866</v>
      </c>
      <c r="H179">
        <v>119.17413186797877</v>
      </c>
    </row>
    <row r="180" spans="1:8" x14ac:dyDescent="0.25">
      <c r="A180" s="3">
        <v>12.883333333333333</v>
      </c>
      <c r="B180">
        <v>95.923341282601484</v>
      </c>
      <c r="C180">
        <v>97.683898423566319</v>
      </c>
      <c r="D180" s="3">
        <v>103.49767868775864</v>
      </c>
      <c r="E180">
        <v>106.22520875228793</v>
      </c>
      <c r="F180">
        <v>110.06715521030137</v>
      </c>
      <c r="G180">
        <v>114.24636572747337</v>
      </c>
      <c r="H180">
        <v>119.35003232704433</v>
      </c>
    </row>
    <row r="181" spans="1:8" x14ac:dyDescent="0.25">
      <c r="A181" s="3">
        <v>12.966666666666667</v>
      </c>
      <c r="B181">
        <v>95.988504153473997</v>
      </c>
      <c r="C181">
        <v>97.7563466918768</v>
      </c>
      <c r="D181" s="3">
        <v>103.59583716463474</v>
      </c>
      <c r="E181">
        <v>106.3360791410155</v>
      </c>
      <c r="F181">
        <v>110.19633373710008</v>
      </c>
      <c r="G181">
        <v>114.39562390528623</v>
      </c>
      <c r="H181">
        <v>119.52324089413462</v>
      </c>
    </row>
    <row r="182" spans="1:8" x14ac:dyDescent="0.25">
      <c r="A182" s="3">
        <v>13.05</v>
      </c>
      <c r="B182">
        <v>96.052245335081707</v>
      </c>
      <c r="C182">
        <v>97.827271574497829</v>
      </c>
      <c r="D182" s="3">
        <v>103.69214704831766</v>
      </c>
      <c r="E182">
        <v>106.44495453419897</v>
      </c>
      <c r="F182">
        <v>110.32331750685782</v>
      </c>
      <c r="G182">
        <v>114.54247752220145</v>
      </c>
      <c r="H182">
        <v>119.69379711276582</v>
      </c>
    </row>
    <row r="183" spans="1:8" x14ac:dyDescent="0.25">
      <c r="A183" s="3">
        <v>13.133333333333333</v>
      </c>
      <c r="B183">
        <v>96.114595465961131</v>
      </c>
      <c r="C183">
        <v>97.896704681164309</v>
      </c>
      <c r="D183" s="3">
        <v>103.78664255495974</v>
      </c>
      <c r="E183">
        <v>106.5518701250643</v>
      </c>
      <c r="F183">
        <v>110.44814291510383</v>
      </c>
      <c r="G183">
        <v>114.68696415171723</v>
      </c>
      <c r="H183">
        <v>119.86173999528782</v>
      </c>
    </row>
    <row r="184" spans="1:8" x14ac:dyDescent="0.25">
      <c r="A184" s="3">
        <v>13.216666666666667</v>
      </c>
      <c r="B184">
        <v>96.175584540738186</v>
      </c>
      <c r="C184">
        <v>97.964676983320771</v>
      </c>
      <c r="D184" s="3">
        <v>103.87935728965512</v>
      </c>
      <c r="E184">
        <v>106.65686051102891</v>
      </c>
      <c r="F184">
        <v>110.57084578372631</v>
      </c>
      <c r="G184">
        <v>114.82912081708824</v>
      </c>
      <c r="H184">
        <v>120.02710802852741</v>
      </c>
    </row>
    <row r="185" spans="1:8" x14ac:dyDescent="0.25">
      <c r="A185" s="3">
        <v>13.3</v>
      </c>
      <c r="B185">
        <v>96.235241922953122</v>
      </c>
      <c r="C185">
        <v>98.031218826277112</v>
      </c>
      <c r="D185" s="3">
        <v>103.97032425652434</v>
      </c>
      <c r="E185">
        <v>106.7599597029009</v>
      </c>
      <c r="F185">
        <v>110.69146136901597</v>
      </c>
      <c r="G185">
        <v>114.96898399822005</v>
      </c>
      <c r="H185">
        <v>120.18993917941751</v>
      </c>
    </row>
    <row r="186" spans="1:8" x14ac:dyDescent="0.25">
      <c r="A186" s="3">
        <v>13.383333333333333</v>
      </c>
      <c r="B186">
        <v>96.293596357660846</v>
      </c>
      <c r="C186">
        <v>98.09635994116374</v>
      </c>
      <c r="D186" s="3">
        <v>104.05957586866363</v>
      </c>
      <c r="E186">
        <v>106.86120113396807</v>
      </c>
      <c r="F186">
        <v>110.81002436963037</v>
      </c>
      <c r="G186">
        <v>115.10658963851446</v>
      </c>
      <c r="H186">
        <v>120.35027090061068</v>
      </c>
    </row>
    <row r="187" spans="1:8" x14ac:dyDescent="0.25">
      <c r="A187" s="3">
        <v>13.466666666666667</v>
      </c>
      <c r="B187">
        <v>96.350675983809211</v>
      </c>
      <c r="C187">
        <v>98.160129456687883</v>
      </c>
      <c r="D187" s="3">
        <v>104.1471439579595</v>
      </c>
      <c r="E187">
        <v>106.96061766897681</v>
      </c>
      <c r="F187">
        <v>110.92656893447879</v>
      </c>
      <c r="G187">
        <v>115.24197315166461</v>
      </c>
      <c r="H187">
        <v>120.50814013607544</v>
      </c>
    </row>
    <row r="188" spans="1:8" x14ac:dyDescent="0.25">
      <c r="A188" s="3">
        <v>13.55</v>
      </c>
      <c r="B188">
        <v>96.406508346397899</v>
      </c>
      <c r="C188">
        <v>98.22255591069333</v>
      </c>
      <c r="D188" s="3">
        <v>104.23305978476918</v>
      </c>
      <c r="E188">
        <v>107.05824161300104</v>
      </c>
      <c r="F188">
        <v>111.04112867052713</v>
      </c>
      <c r="G188">
        <v>115.37516942839919</v>
      </c>
      <c r="H188">
        <v>120.66358332667374</v>
      </c>
    </row>
    <row r="189" spans="1:8" x14ac:dyDescent="0.25">
      <c r="A189" s="3">
        <v>13.633333333333333</v>
      </c>
      <c r="B189">
        <v>96.461120408420371</v>
      </c>
      <c r="C189">
        <v>98.283667261525395</v>
      </c>
      <c r="D189" s="3">
        <v>104.31735404746779</v>
      </c>
      <c r="E189">
        <v>107.15410472020149</v>
      </c>
      <c r="F189">
        <v>111.15373665052252</v>
      </c>
      <c r="G189">
        <v>115.50621284317481</v>
      </c>
      <c r="H189">
        <v>120.81663641571845</v>
      </c>
    </row>
    <row r="190" spans="1:8" x14ac:dyDescent="0.25">
      <c r="A190" s="3">
        <v>13.716666666666667</v>
      </c>
      <c r="B190">
        <v>96.514538562591696</v>
      </c>
      <c r="C190">
        <v>98.343490899203459</v>
      </c>
      <c r="D190" s="3">
        <v>104.40005689186277</v>
      </c>
      <c r="E190">
        <v>107.24823820247545</v>
      </c>
      <c r="F190">
        <v>111.26442542063751</v>
      </c>
      <c r="G190">
        <v>115.63513726081577</v>
      </c>
      <c r="H190">
        <v>120.9673348545091</v>
      </c>
    </row>
    <row r="191" spans="1:8" x14ac:dyDescent="0.25">
      <c r="A191" s="3">
        <v>13.8</v>
      </c>
      <c r="B191">
        <v>96.566788642864893</v>
      </c>
      <c r="C191">
        <v>98.402053656403083</v>
      </c>
      <c r="D191" s="3">
        <v>104.48119792047659</v>
      </c>
      <c r="E191">
        <v>107.34067273799755</v>
      </c>
      <c r="F191">
        <v>111.37322700803345</v>
      </c>
      <c r="G191">
        <v>115.76197604310042</v>
      </c>
      <c r="H191">
        <v>121.11571360784498</v>
      </c>
    </row>
    <row r="192" spans="1:8" x14ac:dyDescent="0.25">
      <c r="A192" s="3">
        <v>13.883333333333333</v>
      </c>
      <c r="B192">
        <v>96.617895935738431</v>
      </c>
      <c r="C192">
        <v>98.45938181924987</v>
      </c>
      <c r="D192" s="3">
        <v>104.56080620169833</v>
      </c>
      <c r="E192">
        <v>107.4314384796518</v>
      </c>
      <c r="F192">
        <v>111.48017292834304</v>
      </c>
      <c r="G192">
        <v>115.88676205529359</v>
      </c>
      <c r="H192">
        <v>121.26180715951399</v>
      </c>
    </row>
    <row r="193" spans="1:8" x14ac:dyDescent="0.25">
      <c r="A193" s="3">
        <v>13.966666666666667</v>
      </c>
      <c r="B193">
        <v>96.667885191357669</v>
      </c>
      <c r="C193">
        <v>98.515501137927274</v>
      </c>
      <c r="D193" s="3">
        <v>104.63891027880528</v>
      </c>
      <c r="E193">
        <v>107.52056506335526</v>
      </c>
      <c r="F193">
        <v>111.58529419307172</v>
      </c>
      <c r="G193">
        <v>116.0095276726243</v>
      </c>
      <c r="H193">
        <v>121.40564951775617</v>
      </c>
    </row>
    <row r="194" spans="1:8" x14ac:dyDescent="0.25">
      <c r="A194" s="3">
        <v>14.05</v>
      </c>
      <c r="B194">
        <v>96.716780634412999</v>
      </c>
      <c r="C194">
        <v>98.570436837100615</v>
      </c>
      <c r="D194" s="3">
        <v>104.71553817885528</v>
      </c>
      <c r="E194">
        <v>107.60808161627395</v>
      </c>
      <c r="F194">
        <v>111.68862131691816</v>
      </c>
      <c r="G194">
        <v>116.13030478670827</v>
      </c>
      <c r="H194">
        <v>121.54727422070084</v>
      </c>
    </row>
    <row r="195" spans="1:8" x14ac:dyDescent="0.25">
      <c r="A195" s="3">
        <v>14.133333333333333</v>
      </c>
      <c r="B195">
        <v>96.764605974837352</v>
      </c>
      <c r="C195">
        <v>98.624213626159474</v>
      </c>
      <c r="D195" s="3">
        <v>104.79071742145074</v>
      </c>
      <c r="E195">
        <v>107.69401676493139</v>
      </c>
      <c r="F195">
        <v>111.79018432501341</v>
      </c>
      <c r="G195">
        <v>116.24912481191457</v>
      </c>
      <c r="H195">
        <v>121.68671434177598</v>
      </c>
    </row>
    <row r="196" spans="1:8" x14ac:dyDescent="0.25">
      <c r="A196" s="3">
        <v>14.216666666666667</v>
      </c>
      <c r="B196">
        <v>96.81138441830592</v>
      </c>
      <c r="C196">
        <v>98.67685570928073</v>
      </c>
      <c r="D196" s="3">
        <v>104.86447502737546</v>
      </c>
      <c r="E196">
        <v>107.77839864321035</v>
      </c>
      <c r="F196">
        <v>111.89001276007907</v>
      </c>
      <c r="G196">
        <v>116.36601869167615</v>
      </c>
      <c r="H196">
        <v>121.82400249508916</v>
      </c>
    </row>
    <row r="197" spans="1:8" x14ac:dyDescent="0.25">
      <c r="A197" s="3">
        <v>14.3</v>
      </c>
      <c r="B197">
        <v>96.857138676540842</v>
      </c>
      <c r="C197">
        <v>98.728386795314563</v>
      </c>
      <c r="D197" s="3">
        <v>104.9368375271052</v>
      </c>
      <c r="E197">
        <v>107.8612549002484</v>
      </c>
      <c r="F197">
        <v>111.98813568950428</v>
      </c>
      <c r="G197">
        <v>116.4810169047435</v>
      </c>
      <c r="H197">
        <v>121.95917084077865</v>
      </c>
    </row>
    <row r="198" spans="1:8" x14ac:dyDescent="0.25">
      <c r="A198" s="3">
        <v>14.383333333333333</v>
      </c>
      <c r="B198">
        <v>96.901890977423534</v>
      </c>
      <c r="C198">
        <v>98.778830107495637</v>
      </c>
      <c r="D198" s="3">
        <v>105.00783096919292</v>
      </c>
      <c r="E198">
        <v>107.94261270822774</v>
      </c>
      <c r="F198">
        <v>112.0845817123417</v>
      </c>
      <c r="G198">
        <v>116.59414947138126</v>
      </c>
      <c r="H198">
        <v>122.092251090334</v>
      </c>
    </row>
    <row r="199" spans="1:8" x14ac:dyDescent="0.25">
      <c r="A199" s="3">
        <v>14.466666666666667</v>
      </c>
      <c r="B199">
        <v>96.945663074917604</v>
      </c>
      <c r="C199">
        <v>98.828208392981722</v>
      </c>
      <c r="D199" s="3">
        <v>105.07748092853005</v>
      </c>
      <c r="E199">
        <v>108.02249877006017</v>
      </c>
      <c r="F199">
        <v>112.17937896622274</v>
      </c>
      <c r="G199">
        <v>116.70544595950732</v>
      </c>
      <c r="H199">
        <v>122.22327451188505</v>
      </c>
    </row>
    <row r="200" spans="1:8" x14ac:dyDescent="0.25">
      <c r="A200" s="3">
        <v>14.55</v>
      </c>
      <c r="B200">
        <v>96.988476258804951</v>
      </c>
      <c r="C200">
        <v>98.876543932222191</v>
      </c>
      <c r="D200" s="3">
        <v>105.14581251448449</v>
      </c>
      <c r="E200">
        <v>108.10093932696761</v>
      </c>
      <c r="F200">
        <v>112.27255513419185</v>
      </c>
      <c r="G200">
        <v>116.8149354907741</v>
      </c>
      <c r="H200">
        <v>122.35227193545857</v>
      </c>
    </row>
    <row r="201" spans="1:8" x14ac:dyDescent="0.25">
      <c r="A201" s="3">
        <v>14.633333333333333</v>
      </c>
      <c r="B201">
        <v>97.030351364237973</v>
      </c>
      <c r="C201">
        <v>98.923858548158549</v>
      </c>
      <c r="D201" s="3">
        <v>105.2128503789168</v>
      </c>
      <c r="E201">
        <v>108.17796016595906</v>
      </c>
      <c r="F201">
        <v>112.36413745146041</v>
      </c>
      <c r="G201">
        <v>116.92264674659178</v>
      </c>
      <c r="H201">
        <v>122.47927375820163</v>
      </c>
    </row>
    <row r="202" spans="1:8" x14ac:dyDescent="0.25">
      <c r="A202" s="3">
        <v>14.716666666666667</v>
      </c>
      <c r="B202">
        <v>97.071308781110503</v>
      </c>
      <c r="C202">
        <v>98.97017361525937</v>
      </c>
      <c r="D202" s="3">
        <v>105.27861872407553</v>
      </c>
      <c r="E202">
        <v>108.25358662720467</v>
      </c>
      <c r="F202">
        <v>112.45415271208026</v>
      </c>
      <c r="G202">
        <v>117.02860797409299</v>
      </c>
      <c r="H202">
        <v>122.60430994957099</v>
      </c>
    </row>
    <row r="203" spans="1:8" x14ac:dyDescent="0.25">
      <c r="A203" s="3">
        <v>14.8</v>
      </c>
      <c r="B203">
        <v>97.111368463250329</v>
      </c>
      <c r="C203">
        <v>99.01551006839189</v>
      </c>
      <c r="D203" s="3">
        <v>105.3431413103729</v>
      </c>
      <c r="E203">
        <v>108.3278436113075</v>
      </c>
      <c r="F203">
        <v>112.54262727553713</v>
      </c>
      <c r="G203">
        <v>117.13284699203918</v>
      </c>
      <c r="H203">
        <v>122.7274100564878</v>
      </c>
    </row>
    <row r="204" spans="1:8" x14ac:dyDescent="0.25">
      <c r="A204" s="3">
        <v>14.883333333333333</v>
      </c>
      <c r="B204">
        <v>97.150549937436011</v>
      </c>
      <c r="C204">
        <v>99.059888411532654</v>
      </c>
      <c r="D204" s="3">
        <v>105.40644146404198</v>
      </c>
      <c r="E204">
        <v>108.40075558647403</v>
      </c>
      <c r="F204">
        <v>112.62958707326428</v>
      </c>
      <c r="G204">
        <v>117.23539119666796</v>
      </c>
      <c r="H204">
        <v>122.84860320845674</v>
      </c>
    </row>
    <row r="205" spans="1:8" x14ac:dyDescent="0.25">
      <c r="A205" s="3">
        <v>14.966666666666667</v>
      </c>
      <c r="B205">
        <v>97.188872312240719</v>
      </c>
      <c r="C205">
        <v>99.103328726319432</v>
      </c>
      <c r="D205" s="3">
        <v>105.46854208467657</v>
      </c>
      <c r="E205">
        <v>108.47234659558397</v>
      </c>
      <c r="F205">
        <v>112.71505761507662</v>
      </c>
      <c r="G205">
        <v>117.3362675674818</v>
      </c>
      <c r="H205">
        <v>122.96791812264911</v>
      </c>
    </row>
    <row r="206" spans="1:8" x14ac:dyDescent="0.25">
      <c r="A206" s="3">
        <v>15.05</v>
      </c>
      <c r="B206">
        <v>97.226354286705799</v>
      </c>
      <c r="C206">
        <v>99.145850680446699</v>
      </c>
      <c r="D206" s="3">
        <v>105.52946565265502</v>
      </c>
      <c r="E206">
        <v>108.54264026316021</v>
      </c>
      <c r="F206">
        <v>112.79906399552573</v>
      </c>
      <c r="G206">
        <v>117.43550267297745</v>
      </c>
      <c r="H206">
        <v>123.08538310894926</v>
      </c>
    </row>
    <row r="207" spans="1:8" x14ac:dyDescent="0.25">
      <c r="A207" s="3">
        <v>15.133333333333333</v>
      </c>
      <c r="B207">
        <v>97.263014158846858</v>
      </c>
      <c r="C207">
        <v>99.18747353590706</v>
      </c>
      <c r="D207" s="3">
        <v>105.58923423644912</v>
      </c>
      <c r="E207">
        <v>108.61165980223988</v>
      </c>
      <c r="F207">
        <v>112.88163090017599</v>
      </c>
      <c r="G207">
        <v>117.53312267631644</v>
      </c>
      <c r="H207">
        <v>123.20102607496358</v>
      </c>
    </row>
    <row r="208" spans="1:8" x14ac:dyDescent="0.25">
      <c r="A208" s="3">
        <v>15.216666666666667</v>
      </c>
      <c r="B208">
        <v>97.2988698339949</v>
      </c>
      <c r="C208">
        <v>99.228216157080766</v>
      </c>
      <c r="D208" s="3">
        <v>105.64786949981932</v>
      </c>
      <c r="E208">
        <v>108.67942802114723</v>
      </c>
      <c r="F208">
        <v>112.96278261180233</v>
      </c>
      <c r="G208">
        <v>117.62915334093627</v>
      </c>
      <c r="H208">
        <v>123.31487453099176</v>
      </c>
    </row>
    <row r="209" spans="1:8" x14ac:dyDescent="0.25">
      <c r="A209" s="3">
        <v>15.3</v>
      </c>
      <c r="B209">
        <v>97.333938832975349</v>
      </c>
      <c r="C209">
        <v>99.268097018675761</v>
      </c>
      <c r="D209" s="3">
        <v>105.70539270889763</v>
      </c>
      <c r="E209">
        <v>108.74596733016912</v>
      </c>
      <c r="F209">
        <v>113.0425430165099</v>
      </c>
      <c r="G209">
        <v>117.72362003610252</v>
      </c>
      <c r="H209">
        <v>123.42695559495958</v>
      </c>
    </row>
    <row r="210" spans="1:8" x14ac:dyDescent="0.25">
      <c r="A210" s="3">
        <v>15.383333333333333</v>
      </c>
      <c r="B210">
        <v>97.368238300127516</v>
      </c>
      <c r="C210">
        <v>99.307134213520314</v>
      </c>
      <c r="D210" s="3">
        <v>105.76182473915918</v>
      </c>
      <c r="E210">
        <v>108.81129974813425</v>
      </c>
      <c r="F210">
        <v>113.12093560977623</v>
      </c>
      <c r="G210">
        <v>117.81654774240167</v>
      </c>
      <c r="H210">
        <v>123.53729599731292</v>
      </c>
    </row>
    <row r="211" spans="1:8" x14ac:dyDescent="0.25">
      <c r="A211" s="3">
        <v>15.466666666666667</v>
      </c>
      <c r="B211">
        <v>97.401785011167149</v>
      </c>
      <c r="C211">
        <v>99.345345460210723</v>
      </c>
      <c r="D211" s="3">
        <v>105.81718608228401</v>
      </c>
      <c r="E211">
        <v>108.87544690889673</v>
      </c>
      <c r="F211">
        <v>113.19798350241612</v>
      </c>
      <c r="G211">
        <v>117.90796105717476</v>
      </c>
      <c r="H211">
        <v>123.6459220858725</v>
      </c>
    </row>
    <row r="212" spans="1:8" x14ac:dyDescent="0.25">
      <c r="A212" s="3">
        <v>15.55</v>
      </c>
      <c r="B212">
        <v>97.434595380894734</v>
      </c>
      <c r="C212">
        <v>99.382748110616106</v>
      </c>
      <c r="D212" s="3">
        <v>105.87149685291008</v>
      </c>
      <c r="E212">
        <v>108.93843006772514</v>
      </c>
      <c r="F212">
        <v>113.27370942646992</v>
      </c>
      <c r="G212">
        <v>117.99788419989194</v>
      </c>
      <c r="H212">
        <v>123.75285983064882</v>
      </c>
    </row>
    <row r="213" spans="1:8" x14ac:dyDescent="0.25">
      <c r="A213" s="3">
        <v>15.633333333333333</v>
      </c>
      <c r="B213">
        <v>97.466685470752054</v>
      </c>
      <c r="C213">
        <v>99.419359157242653</v>
      </c>
      <c r="D213" s="3">
        <v>105.924776795279</v>
      </c>
      <c r="E213">
        <v>109.0002701075977</v>
      </c>
      <c r="F213">
        <v>113.34813574101551</v>
      </c>
      <c r="G213">
        <v>118.08634101746802</v>
      </c>
      <c r="H213">
        <v>123.85813482861714</v>
      </c>
    </row>
    <row r="214" spans="1:8" x14ac:dyDescent="0.25">
      <c r="A214" s="3">
        <v>15.716666666666667</v>
      </c>
      <c r="B214">
        <v>97.498070996229643</v>
      </c>
      <c r="C214">
        <v>99.455195240459531</v>
      </c>
      <c r="D214" s="3">
        <v>105.97704528977546</v>
      </c>
      <c r="E214">
        <v>109.06098754540483</v>
      </c>
      <c r="F214">
        <v>113.42128443790467</v>
      </c>
      <c r="G214">
        <v>118.17335498951891</v>
      </c>
      <c r="H214">
        <v>123.96177230845196</v>
      </c>
    </row>
    <row r="215" spans="1:8" x14ac:dyDescent="0.25">
      <c r="A215" s="3">
        <v>15.8</v>
      </c>
      <c r="B215">
        <v>97.528767334127622</v>
      </c>
      <c r="C215">
        <v>99.490272655588555</v>
      </c>
      <c r="D215" s="3">
        <v>106.02832135936198</v>
      </c>
      <c r="E215">
        <v>109.1206025380597</v>
      </c>
      <c r="F215">
        <v>113.49317714742413</v>
      </c>
      <c r="G215">
        <v>118.25894923355942</v>
      </c>
      <c r="H215">
        <v>124.06379713522074</v>
      </c>
    </row>
    <row r="216" spans="1:8" x14ac:dyDescent="0.25">
      <c r="A216" s="3">
        <v>15.883333333333333</v>
      </c>
      <c r="B216">
        <v>97.558789529672495</v>
      </c>
      <c r="C216">
        <v>99.524607359859885</v>
      </c>
      <c r="D216" s="3">
        <v>106.07862367590992</v>
      </c>
      <c r="E216">
        <v>109.17913488851791</v>
      </c>
      <c r="F216">
        <v>113.56383514388202</v>
      </c>
      <c r="G216">
        <v>118.3431465101422</v>
      </c>
      <c r="H216">
        <v>124.16423381503665</v>
      </c>
    </row>
    <row r="217" spans="1:8" x14ac:dyDescent="0.25">
      <c r="A217" s="3">
        <v>15.966666666666667</v>
      </c>
      <c r="B217">
        <v>97.588152303492322</v>
      </c>
      <c r="C217">
        <v>99.558214979235856</v>
      </c>
      <c r="D217" s="3">
        <v>106.12797056642832</v>
      </c>
      <c r="E217">
        <v>109.23660405170715</v>
      </c>
      <c r="F217">
        <v>113.63327935112015</v>
      </c>
      <c r="G217">
        <v>118.4259692279383</v>
      </c>
      <c r="H217">
        <v>124.26310649966999</v>
      </c>
    </row>
    <row r="218" spans="1:8" x14ac:dyDescent="0.25">
      <c r="A218" s="3">
        <v>16.05</v>
      </c>
      <c r="B218">
        <v>97.616870058452804</v>
      </c>
      <c r="C218">
        <v>99.591110815105154</v>
      </c>
      <c r="D218" s="3">
        <v>106.17638001919151</v>
      </c>
      <c r="E218">
        <v>109.29302914036786</v>
      </c>
      <c r="F218">
        <v>113.70153034795278</v>
      </c>
      <c r="G218">
        <v>118.50743944875923</v>
      </c>
      <c r="H218">
        <v>124.36043899111796</v>
      </c>
    </row>
    <row r="219" spans="1:8" x14ac:dyDescent="0.25">
      <c r="A219" s="3">
        <v>16.133333333333333</v>
      </c>
      <c r="B219">
        <v>97.644956886356681</v>
      </c>
      <c r="C219">
        <v>99.623309850849324</v>
      </c>
      <c r="D219" s="3">
        <v>106.22386968976721</v>
      </c>
      <c r="E219">
        <v>109.3484289308058</v>
      </c>
      <c r="F219">
        <v>113.7686083735323</v>
      </c>
      <c r="G219">
        <v>118.58757889252098</v>
      </c>
      <c r="H219">
        <v>124.45625474613288</v>
      </c>
    </row>
    <row r="220" spans="1:8" x14ac:dyDescent="0.25">
      <c r="A220" s="3">
        <v>16.216666666666665</v>
      </c>
      <c r="B220">
        <v>97.672426574508819</v>
      </c>
      <c r="C220">
        <v>99.654826758283932</v>
      </c>
      <c r="D220" s="3">
        <v>106.27045690694588</v>
      </c>
      <c r="E220">
        <v>109.40282186855745</v>
      </c>
      <c r="F220">
        <v>113.83453333264254</v>
      </c>
      <c r="G220">
        <v>118.6664089421501</v>
      </c>
      <c r="H220">
        <v>124.55057688070832</v>
      </c>
    </row>
    <row r="221" spans="1:8" x14ac:dyDescent="0.25">
      <c r="A221" s="3">
        <v>16.3</v>
      </c>
      <c r="B221">
        <v>97.699292612149478</v>
      </c>
      <c r="C221">
        <v>99.68567590397619</v>
      </c>
      <c r="D221" s="3">
        <v>106.31615867857307</v>
      </c>
      <c r="E221">
        <v>109.45622607396938</v>
      </c>
      <c r="F221">
        <v>113.89932480092021</v>
      </c>
      <c r="G221">
        <v>118.743950648432</v>
      </c>
      <c r="H221">
        <v>124.64342817452315</v>
      </c>
    </row>
    <row r="222" spans="1:8" x14ac:dyDescent="0.25">
      <c r="A222" s="3">
        <v>16.383333333333333</v>
      </c>
      <c r="B222">
        <v>97.725568196758019</v>
      </c>
      <c r="C222">
        <v>99.715871355441379</v>
      </c>
      <c r="D222" s="3">
        <v>106.3609916972857</v>
      </c>
      <c r="E222">
        <v>109.50865934769229</v>
      </c>
      <c r="F222">
        <v>113.96300203000521</v>
      </c>
      <c r="G222">
        <v>118.82022473480194</v>
      </c>
      <c r="H222">
        <v>124.73483107534341</v>
      </c>
    </row>
    <row r="223" spans="1:8" x14ac:dyDescent="0.25">
      <c r="A223" s="3">
        <v>16.466666666666665</v>
      </c>
      <c r="B223">
        <v>97.751266240229398</v>
      </c>
      <c r="C223">
        <v>99.745426887219907</v>
      </c>
      <c r="D223" s="3">
        <v>106.40497234615366</v>
      </c>
      <c r="E223">
        <v>109.56013917609098</v>
      </c>
      <c r="F223">
        <v>114.02558395262017</v>
      </c>
      <c r="G223">
        <v>118.8952516020787</v>
      </c>
      <c r="H223">
        <v>124.82480770338175</v>
      </c>
    </row>
    <row r="224" spans="1:8" x14ac:dyDescent="0.25">
      <c r="A224" s="3">
        <v>16.55</v>
      </c>
      <c r="B224">
        <v>97.776399374925717</v>
      </c>
      <c r="C224">
        <v>99.77435598683708</v>
      </c>
      <c r="D224" s="3">
        <v>106.44811670422806</v>
      </c>
      <c r="E224">
        <v>109.61068273657101</v>
      </c>
      <c r="F224">
        <v>114.08708918758008</v>
      </c>
      <c r="G224">
        <v>118.96905133314149</v>
      </c>
      <c r="H224">
        <v>124.91337985561454</v>
      </c>
    </row>
    <row r="225" spans="1:8" x14ac:dyDescent="0.25">
      <c r="A225" s="3">
        <v>16.633333333333333</v>
      </c>
      <c r="B225">
        <v>97.800979959605257</v>
      </c>
      <c r="C225">
        <v>99.802671860647706</v>
      </c>
      <c r="D225" s="3">
        <v>106.49044055199725</v>
      </c>
      <c r="E225">
        <v>109.66030690282305</v>
      </c>
      <c r="F225">
        <v>114.1475360447326</v>
      </c>
      <c r="G225">
        <v>119.04164369755019</v>
      </c>
      <c r="H225">
        <v>125.0005690100563</v>
      </c>
    </row>
    <row r="226" spans="1:8" x14ac:dyDescent="0.25">
      <c r="A226" s="3">
        <v>16.716666666666665</v>
      </c>
      <c r="B226">
        <v>97.82502008523096</v>
      </c>
      <c r="C226">
        <v>99.830387439567303</v>
      </c>
      <c r="D226" s="3">
        <v>106.531959376752</v>
      </c>
      <c r="E226">
        <v>109.70902824998613</v>
      </c>
      <c r="F226">
        <v>114.20694252982956</v>
      </c>
      <c r="G226">
        <v>119.11304815610926</v>
      </c>
      <c r="H226">
        <v>125.08639632999167</v>
      </c>
    </row>
    <row r="227" spans="1:8" x14ac:dyDescent="0.25">
      <c r="A227" s="3">
        <v>16.8</v>
      </c>
      <c r="B227">
        <v>97.848531580660818</v>
      </c>
      <c r="C227">
        <v>99.857515384691993</v>
      </c>
      <c r="D227" s="3">
        <v>106.57268837786091</v>
      </c>
      <c r="E227">
        <v>109.75686305973038</v>
      </c>
      <c r="F227">
        <v>114.26532634933031</v>
      </c>
      <c r="G227">
        <v>119.18328386537583</v>
      </c>
      <c r="H227">
        <v>125.17088266816477</v>
      </c>
    </row>
    <row r="228" spans="1:8" x14ac:dyDescent="0.25">
      <c r="A228" s="3">
        <v>16.883333333333333</v>
      </c>
      <c r="B228">
        <v>97.871526018222227</v>
      </c>
      <c r="C228">
        <v>99.884068092809002</v>
      </c>
      <c r="D228" s="3">
        <v>106.61264247195751</v>
      </c>
      <c r="E228">
        <v>109.80382732526053</v>
      </c>
      <c r="F228">
        <v>114.32270491513779</v>
      </c>
      <c r="G228">
        <v>119.25236968211198</v>
      </c>
      <c r="H228">
        <v>125.25404857092585</v>
      </c>
    </row>
    <row r="229" spans="1:8" x14ac:dyDescent="0.25">
      <c r="A229" s="3">
        <v>16.966666666666665</v>
      </c>
      <c r="B229">
        <v>97.894014719172446</v>
      </c>
      <c r="C229">
        <v>99.910057701799659</v>
      </c>
      <c r="D229" s="3">
        <v>106.6518362980401</v>
      </c>
      <c r="E229">
        <v>109.84993675624105</v>
      </c>
      <c r="F229">
        <v>114.37909534926769</v>
      </c>
      <c r="G229">
        <v>119.32032416768186</v>
      </c>
      <c r="H229">
        <v>125.33591428233544</v>
      </c>
    </row>
    <row r="230" spans="1:8" x14ac:dyDescent="0.25">
      <c r="A230" s="3">
        <v>17.05</v>
      </c>
      <c r="B230">
        <v>97.916008759047372</v>
      </c>
      <c r="C230">
        <v>99.935496095936713</v>
      </c>
      <c r="D230" s="3">
        <v>106.69028422248559</v>
      </c>
      <c r="E230">
        <v>109.8952067836439</v>
      </c>
      <c r="F230">
        <v>114.43451448845146</v>
      </c>
      <c r="G230">
        <v>119.38716559239386</v>
      </c>
      <c r="H230">
        <v>125.41649974822582</v>
      </c>
    </row>
    <row r="231" spans="1:8" x14ac:dyDescent="0.25">
      <c r="A231" s="3">
        <v>17.133333333333333</v>
      </c>
      <c r="B231">
        <v>97.937518972900605</v>
      </c>
      <c r="C231">
        <v>99.960394911077969</v>
      </c>
      <c r="D231" s="3">
        <v>106.72800034397874</v>
      </c>
      <c r="E231">
        <v>109.93965256451983</v>
      </c>
      <c r="F231">
        <v>114.48897888867396</v>
      </c>
      <c r="G231">
        <v>119.45291193978815</v>
      </c>
      <c r="H231">
        <v>125.49582462021996</v>
      </c>
    </row>
    <row r="232" spans="1:8" x14ac:dyDescent="0.25">
      <c r="A232" s="3">
        <v>17.216666666666665</v>
      </c>
      <c r="B232">
        <v>97.958555960434936</v>
      </c>
      <c r="C232">
        <v>99.984765539757944</v>
      </c>
      <c r="D232" s="3">
        <v>106.76499849835768</v>
      </c>
      <c r="E232">
        <v>109.98328898669432</v>
      </c>
      <c r="F232">
        <v>114.54250482964618</v>
      </c>
      <c r="G232">
        <v>119.51758091087014</v>
      </c>
      <c r="H232">
        <v>125.57390825970799</v>
      </c>
    </row>
    <row r="233" spans="1:8" x14ac:dyDescent="0.25">
      <c r="A233" s="3">
        <v>17.3</v>
      </c>
      <c r="B233">
        <v>97.979130091028296</v>
      </c>
      <c r="C233">
        <v>100.00861913617943</v>
      </c>
      <c r="D233" s="3">
        <v>106.80129226337725</v>
      </c>
      <c r="E233">
        <v>110.02613067338886</v>
      </c>
      <c r="F233">
        <v>114.59510831921388</v>
      </c>
      <c r="G233">
        <v>119.58118992829</v>
      </c>
      <c r="H233">
        <v>125.65076974178112</v>
      </c>
    </row>
    <row r="234" spans="1:8" x14ac:dyDescent="0.25">
      <c r="A234" s="3">
        <v>17.383333333333333</v>
      </c>
      <c r="B234">
        <v>97.999251508656073</v>
      </c>
      <c r="C234">
        <v>100.0319666211067</v>
      </c>
      <c r="D234" s="3">
        <v>106.83689496339106</v>
      </c>
      <c r="E234">
        <v>110.06819198776894</v>
      </c>
      <c r="F234">
        <v>114.64680509770281</v>
      </c>
      <c r="G234">
        <v>119.64375614046894</v>
      </c>
      <c r="H234">
        <v>125.72642785912338</v>
      </c>
    </row>
    <row r="235" spans="1:8" x14ac:dyDescent="0.25">
      <c r="A235" s="3">
        <v>17.466666666666665</v>
      </c>
      <c r="B235">
        <v>98.018930136711887</v>
      </c>
      <c r="C235">
        <v>100.05481868666222</v>
      </c>
      <c r="D235" s="3">
        <v>106.87181967395372</v>
      </c>
      <c r="E235">
        <v>110.10948703741926</v>
      </c>
      <c r="F235">
        <v>114.69761064220101</v>
      </c>
      <c r="G235">
        <v>119.7052964256723</v>
      </c>
      <c r="H235">
        <v>125.80090112586096</v>
      </c>
    </row>
    <row r="236" spans="1:8" x14ac:dyDescent="0.25">
      <c r="A236" s="3">
        <v>17.55</v>
      </c>
      <c r="B236">
        <v>98.038175682728706</v>
      </c>
      <c r="C236">
        <v>100.07718580102842</v>
      </c>
      <c r="D236" s="3">
        <v>106.9060792263442</v>
      </c>
      <c r="E236">
        <v>110.15002967874743</v>
      </c>
      <c r="F236">
        <v>114.74754017077915</v>
      </c>
      <c r="G236">
        <v>119.7658273960302</v>
      </c>
      <c r="H236">
        <v>125.87420778136953</v>
      </c>
    </row>
    <row r="237" spans="1:8" x14ac:dyDescent="0.25">
      <c r="A237" s="3">
        <v>17.633333333333333</v>
      </c>
      <c r="B237">
        <v>98.056997643002163</v>
      </c>
      <c r="C237">
        <v>100.0990782130565</v>
      </c>
      <c r="D237" s="3">
        <v>106.93968621201161</v>
      </c>
      <c r="E237">
        <v>110.18983352131701</v>
      </c>
      <c r="F237">
        <v>114.79660864664928</v>
      </c>
      <c r="G237">
        <v>119.82536540150595</v>
      </c>
      <c r="H237">
        <v>125.94636579403945</v>
      </c>
    </row>
    <row r="238" spans="1:8" x14ac:dyDescent="0.25">
      <c r="A238" s="3">
        <v>17.716666666666665</v>
      </c>
      <c r="B238">
        <v>98.075405307118032</v>
      </c>
      <c r="C238">
        <v>100.1205059567837</v>
      </c>
      <c r="D238" s="3">
        <v>106.9726529869445</v>
      </c>
      <c r="E238">
        <v>110.22891193211078</v>
      </c>
      <c r="F238">
        <v>114.84483078226292</v>
      </c>
      <c r="G238">
        <v>119.8839265338126</v>
      </c>
      <c r="H238">
        <v>126.01739286499915</v>
      </c>
    </row>
    <row r="239" spans="1:8" x14ac:dyDescent="0.25">
      <c r="A239" s="3">
        <v>17.8</v>
      </c>
      <c r="B239">
        <v>98.093407762385681</v>
      </c>
      <c r="C239">
        <v>100.1414788558609</v>
      </c>
      <c r="D239" s="3">
        <v>107.00499167596487</v>
      </c>
      <c r="E239">
        <v>110.26727803972524</v>
      </c>
      <c r="F239">
        <v>114.89222104334907</v>
      </c>
      <c r="G239">
        <v>119.94152663027833</v>
      </c>
      <c r="H239">
        <v>126.08730643179679</v>
      </c>
    </row>
    <row r="240" spans="1:8" x14ac:dyDescent="0.25">
      <c r="A240" s="3">
        <v>17.883333333333333</v>
      </c>
      <c r="B240">
        <v>98.111013898179309</v>
      </c>
      <c r="C240">
        <v>100.16200652789206</v>
      </c>
      <c r="D240" s="3">
        <v>107.03671417694798</v>
      </c>
      <c r="E240">
        <v>110.3049447384973</v>
      </c>
      <c r="F240">
        <v>114.93879365289273</v>
      </c>
      <c r="G240">
        <v>119.99818127766085</v>
      </c>
      <c r="H240">
        <v>126.15612367204034</v>
      </c>
    </row>
    <row r="241" spans="1:8" x14ac:dyDescent="0.25">
      <c r="A241" s="3">
        <v>17.966666666666665</v>
      </c>
      <c r="B241">
        <v>98.128232410188801</v>
      </c>
      <c r="C241">
        <v>100.18209838868725</v>
      </c>
      <c r="D241" s="3">
        <v>107.06783216496906</v>
      </c>
      <c r="E241">
        <v>110.34192469256394</v>
      </c>
      <c r="F241">
        <v>114.98456259505477</v>
      </c>
      <c r="G241">
        <v>120.05390581591131</v>
      </c>
      <c r="H241">
        <v>126.22386150699631</v>
      </c>
    </row>
    <row r="242" spans="1:8" x14ac:dyDescent="0.25">
      <c r="A242" s="3">
        <v>18.05</v>
      </c>
      <c r="B242">
        <v>98.145071804581889</v>
      </c>
      <c r="C242">
        <v>100.20176365643067</v>
      </c>
      <c r="D242" s="3">
        <v>107.09835709637815</v>
      </c>
      <c r="E242">
        <v>110.37823033985596</v>
      </c>
      <c r="F242">
        <v>115.02954161903374</v>
      </c>
      <c r="G242">
        <v>120.10871534188824</v>
      </c>
      <c r="H242">
        <v>126.29053660514725</v>
      </c>
    </row>
    <row r="243" spans="1:8" x14ac:dyDescent="0.25">
      <c r="A243" s="3">
        <v>18.133333333333333</v>
      </c>
      <c r="B243">
        <v>98.161540402079424</v>
      </c>
      <c r="C243">
        <v>100.22101135576547</v>
      </c>
      <c r="D243" s="3">
        <v>107.12830021280405</v>
      </c>
      <c r="E243">
        <v>110.41387389602663</v>
      </c>
      <c r="F243">
        <v>115.07374424287028</v>
      </c>
      <c r="G243">
        <v>120.16262471302193</v>
      </c>
      <c r="H243">
        <v>126.35616538570815</v>
      </c>
    </row>
    <row r="244" spans="1:8" x14ac:dyDescent="0.25">
      <c r="A244" s="3">
        <v>18.216666666666665</v>
      </c>
      <c r="B244">
        <v>98.177646341945433</v>
      </c>
      <c r="C244">
        <v>100.23985032179675</v>
      </c>
      <c r="D244" s="3">
        <v>107.15767254508852</v>
      </c>
      <c r="E244">
        <v>110.44886735831609</v>
      </c>
      <c r="F244">
        <v>115.11718375719485</v>
      </c>
      <c r="G244">
        <v>120.21564855092964</v>
      </c>
      <c r="H244">
        <v>126.42076402210222</v>
      </c>
    </row>
    <row r="245" spans="1:8" x14ac:dyDescent="0.25">
      <c r="A245" s="3">
        <v>18.3</v>
      </c>
      <c r="B245">
        <v>98.193397585893621</v>
      </c>
      <c r="C245">
        <v>100.25828920401432</v>
      </c>
      <c r="D245" s="3">
        <v>107.18648491715179</v>
      </c>
      <c r="E245">
        <v>110.48322250935252</v>
      </c>
      <c r="F245">
        <v>115.15987322891949</v>
      </c>
      <c r="G245">
        <v>120.26780124498219</v>
      </c>
      <c r="H245">
        <v>126.48434844539587</v>
      </c>
    </row>
    <row r="246" spans="1:8" x14ac:dyDescent="0.25">
      <c r="A246" s="3">
        <v>18.383333333333333</v>
      </c>
      <c r="B246">
        <v>98.208801921912013</v>
      </c>
      <c r="C246">
        <v>100.27633647013666</v>
      </c>
      <c r="D246" s="3">
        <v>107.21474794979055</v>
      </c>
      <c r="E246">
        <v>110.51695092089086</v>
      </c>
      <c r="F246">
        <v>115.20182550487415</v>
      </c>
      <c r="G246">
        <v>120.31909695582233</v>
      </c>
      <c r="H246">
        <v>126.54693434769347</v>
      </c>
    </row>
    <row r="247" spans="1:8" x14ac:dyDescent="0.25">
      <c r="A247" s="3">
        <v>18.466666666666665</v>
      </c>
      <c r="B247">
        <v>98.223866968007272</v>
      </c>
      <c r="C247">
        <v>100.29400040987771</v>
      </c>
      <c r="D247" s="3">
        <v>107.24247206440927</v>
      </c>
      <c r="E247">
        <v>110.55006395749015</v>
      </c>
      <c r="F247">
        <v>115.24305321538836</v>
      </c>
      <c r="G247">
        <v>120.36954961883536</v>
      </c>
      <c r="H247">
        <v>126.60853718549185</v>
      </c>
    </row>
    <row r="248" spans="1:8" x14ac:dyDescent="0.25">
      <c r="A248" s="3">
        <v>18.55</v>
      </c>
      <c r="B248">
        <v>98.238600175870403</v>
      </c>
      <c r="C248">
        <v>100.31128913863782</v>
      </c>
      <c r="D248" s="3">
        <v>107.2696674866861</v>
      </c>
      <c r="E248">
        <v>110.58257278013009</v>
      </c>
      <c r="F248">
        <v>115.28356877781893</v>
      </c>
      <c r="G248">
        <v>120.41917294757249</v>
      </c>
      <c r="H248">
        <v>126.66917218299496</v>
      </c>
    </row>
    <row r="249" spans="1:8" x14ac:dyDescent="0.25">
      <c r="A249" s="3">
        <v>18.633333333333333</v>
      </c>
      <c r="B249">
        <v>98.253008834465291</v>
      </c>
      <c r="C249">
        <v>100.3282106011202</v>
      </c>
      <c r="D249" s="3">
        <v>107.2963442501743</v>
      </c>
      <c r="E249">
        <v>110.61448834976795</v>
      </c>
      <c r="F249">
        <v>115.32338440002432</v>
      </c>
      <c r="G249">
        <v>120.46798043712731</v>
      </c>
      <c r="H249">
        <v>126.72885433538875</v>
      </c>
    </row>
    <row r="250" spans="1:8" x14ac:dyDescent="0.25">
      <c r="A250" s="3">
        <v>18.716666666666665</v>
      </c>
      <c r="B250">
        <v>98.267100073541712</v>
      </c>
      <c r="C250">
        <v>100.34477257487458</v>
      </c>
      <c r="D250" s="3">
        <v>107.32251219984015</v>
      </c>
      <c r="E250">
        <v>110.64582143083655</v>
      </c>
      <c r="F250">
        <v>115.36251208378626</v>
      </c>
      <c r="G250">
        <v>120.51598536746603</v>
      </c>
      <c r="H250">
        <v>126.78759841207682</v>
      </c>
    </row>
    <row r="251" spans="1:8" x14ac:dyDescent="0.25">
      <c r="A251" s="3">
        <v>18.8</v>
      </c>
      <c r="B251">
        <v>98.280880867074231</v>
      </c>
      <c r="C251">
        <v>100.36098267376916</v>
      </c>
      <c r="D251" s="3">
        <v>107.34818099553851</v>
      </c>
      <c r="E251">
        <v>110.67658259468418</v>
      </c>
      <c r="F251">
        <v>115.4009636281794</v>
      </c>
      <c r="G251">
        <v>120.56320080671175</v>
      </c>
      <c r="H251">
        <v>126.84541895987672</v>
      </c>
    </row>
    <row r="252" spans="1:8" x14ac:dyDescent="0.25">
      <c r="A252" s="3">
        <v>18.883333333333333</v>
      </c>
      <c r="B252">
        <v>98.294358036628495</v>
      </c>
      <c r="C252">
        <v>100.37684835139231</v>
      </c>
      <c r="D252" s="3">
        <v>107.37336011542695</v>
      </c>
      <c r="E252">
        <v>110.7067822229574</v>
      </c>
      <c r="F252">
        <v>115.43875063288957</v>
      </c>
      <c r="G252">
        <v>120.60963961438334</v>
      </c>
      <c r="H252">
        <v>126.90233030617743</v>
      </c>
    </row>
    <row r="253" spans="1:8" x14ac:dyDescent="0.25">
      <c r="A253" s="3">
        <v>18.966666666666665</v>
      </c>
      <c r="B253">
        <v>98.307538254656492</v>
      </c>
      <c r="C253">
        <v>100.39237690438551</v>
      </c>
      <c r="D253" s="3">
        <v>107.39805885931928</v>
      </c>
      <c r="E253">
        <v>110.73643051092749</v>
      </c>
      <c r="F253">
        <v>115.47588450148136</v>
      </c>
      <c r="G253">
        <v>120.65531444458938</v>
      </c>
      <c r="H253">
        <v>126.9583465620582</v>
      </c>
    </row>
    <row r="254" spans="1:8" x14ac:dyDescent="0.25">
      <c r="A254" s="3">
        <v>19.05</v>
      </c>
      <c r="B254">
        <v>98.320428047722032</v>
      </c>
      <c r="C254">
        <v>100.40757547570861</v>
      </c>
      <c r="D254" s="3">
        <v>107.42228635197981</v>
      </c>
      <c r="E254">
        <v>110.76553747076127</v>
      </c>
      <c r="F254">
        <v>115.51237644461565</v>
      </c>
      <c r="G254">
        <v>120.70023774917763</v>
      </c>
      <c r="H254">
        <v>127.01348162536905</v>
      </c>
    </row>
    <row r="255" spans="1:8" x14ac:dyDescent="0.25">
      <c r="A255" s="3">
        <v>19.133333333333333</v>
      </c>
      <c r="B255">
        <v>98.333033799657997</v>
      </c>
      <c r="C255">
        <v>100.42245105783883</v>
      </c>
      <c r="D255" s="3">
        <v>107.44605154635893</v>
      </c>
      <c r="E255">
        <v>110.79411293473738</v>
      </c>
      <c r="F255">
        <v>115.54823748321765</v>
      </c>
      <c r="G255">
        <v>120.74442178084054</v>
      </c>
      <c r="H255">
        <v>127.06774918377317</v>
      </c>
    </row>
    <row r="256" spans="1:8" x14ac:dyDescent="0.25">
      <c r="A256" s="3">
        <v>19.216666666666665</v>
      </c>
      <c r="B256">
        <v>98.345361754656608</v>
      </c>
      <c r="C256">
        <v>100.43701049590481</v>
      </c>
      <c r="D256" s="3">
        <v>107.46936322677122</v>
      </c>
      <c r="E256">
        <v>110.8221665584086</v>
      </c>
      <c r="F256">
        <v>115.58347845159624</v>
      </c>
      <c r="G256">
        <v>120.78787859617717</v>
      </c>
      <c r="H256">
        <v>127.12116271775155</v>
      </c>
    </row>
    <row r="257" spans="1:8" x14ac:dyDescent="0.25">
      <c r="A257" s="3">
        <v>19.3</v>
      </c>
      <c r="B257">
        <v>98.357418020294247</v>
      </c>
      <c r="C257">
        <v>100.45126049075689</v>
      </c>
      <c r="D257" s="3">
        <v>107.49223001201689</v>
      </c>
      <c r="E257">
        <v>110.8497078237111</v>
      </c>
      <c r="F257">
        <v>115.61811000051514</v>
      </c>
      <c r="G257">
        <v>120.83062005871207</v>
      </c>
      <c r="H257">
        <v>127.17373550357001</v>
      </c>
    </row>
    <row r="258" spans="1:8" x14ac:dyDescent="0.25">
      <c r="A258" s="3">
        <v>19.383333333333333</v>
      </c>
      <c r="B258">
        <v>98.369208570491949</v>
      </c>
      <c r="C258">
        <v>100.46520760197485</v>
      </c>
      <c r="D258" s="3">
        <v>107.51466035844753</v>
      </c>
      <c r="E258">
        <v>110.87674604202147</v>
      </c>
      <c r="F258">
        <v>115.65214260021666</v>
      </c>
      <c r="G258">
        <v>120.87265784187167</v>
      </c>
      <c r="H258">
        <v>127.22548061620927</v>
      </c>
    </row>
    <row r="259" spans="1:8" x14ac:dyDescent="0.25">
      <c r="A259" s="3">
        <v>19.466666666666665</v>
      </c>
      <c r="B259">
        <v>98.38073924841305</v>
      </c>
      <c r="C259">
        <v>100.4788582508144</v>
      </c>
      <c r="D259" s="3">
        <v>107.53666256297707</v>
      </c>
      <c r="E259">
        <v>110.90329035716221</v>
      </c>
      <c r="F259">
        <v>115.6855865433984</v>
      </c>
      <c r="G259">
        <v>120.91400343191843</v>
      </c>
      <c r="H259">
        <v>127.27641093225773</v>
      </c>
    </row>
    <row r="260" spans="1:8" x14ac:dyDescent="0.25">
      <c r="A260" s="3">
        <v>19.55</v>
      </c>
      <c r="B260">
        <v>98.392015769299206</v>
      </c>
      <c r="C260">
        <v>100.49221872309353</v>
      </c>
      <c r="D260" s="3">
        <v>107.55824476603891</v>
      </c>
      <c r="E260">
        <v>110.92934974835659</v>
      </c>
      <c r="F260">
        <v>115.71845194814389</v>
      </c>
      <c r="G260">
        <v>120.95466813084343</v>
      </c>
      <c r="H260">
        <v>127.32653913276802</v>
      </c>
    </row>
    <row r="261" spans="1:8" x14ac:dyDescent="0.25">
      <c r="A261" s="3">
        <v>19.633333333333333</v>
      </c>
      <c r="B261">
        <v>98.403043723245986</v>
      </c>
      <c r="C261">
        <v>100.50529517201991</v>
      </c>
      <c r="D261" s="3">
        <v>107.57941495448995</v>
      </c>
      <c r="E261">
        <v>110.95493303313347</v>
      </c>
      <c r="F261">
        <v>115.75074876080751</v>
      </c>
      <c r="G261">
        <v>120.99466305921776</v>
      </c>
      <c r="H261">
        <v>127.37587770607695</v>
      </c>
    </row>
    <row r="262" spans="1:8" x14ac:dyDescent="0.25">
      <c r="A262" s="3">
        <v>19.716666666666665</v>
      </c>
      <c r="B262">
        <v>98.413828577919375</v>
      </c>
      <c r="C262">
        <v>100.51809362096051</v>
      </c>
      <c r="D262" s="3">
        <v>107.60018096446262</v>
      </c>
      <c r="E262">
        <v>110.98004887018313</v>
      </c>
      <c r="F262">
        <v>115.7824867588544</v>
      </c>
      <c r="G262">
        <v>121.03399915900324</v>
      </c>
      <c r="H262">
        <v>127.42443895058965</v>
      </c>
    </row>
    <row r="263" spans="1:8" x14ac:dyDescent="0.25">
      <c r="A263" s="3">
        <v>19.8</v>
      </c>
      <c r="B263">
        <v>98.424375681214315</v>
      </c>
      <c r="C263">
        <v>100.53061996615457</v>
      </c>
      <c r="D263" s="3">
        <v>107.62055048416562</v>
      </c>
      <c r="E263">
        <v>111.00470576216448</v>
      </c>
      <c r="F263">
        <v>115.81367555365601</v>
      </c>
      <c r="G263">
        <v>121.07268719632289</v>
      </c>
      <c r="H263">
        <v>127.47223497752788</v>
      </c>
    </row>
    <row r="264" spans="1:8" x14ac:dyDescent="0.25">
      <c r="A264" s="3">
        <v>19.883333333333333</v>
      </c>
      <c r="B264">
        <v>98.434690263856552</v>
      </c>
      <c r="C264">
        <v>100.54287997937098</v>
      </c>
      <c r="D264" s="3">
        <v>107.64053105663423</v>
      </c>
      <c r="E264">
        <v>111.02891205846481</v>
      </c>
      <c r="F264">
        <v>115.84432459324179</v>
      </c>
      <c r="G264">
        <v>121.1107377641916</v>
      </c>
      <c r="H264">
        <v>127.51927771364306</v>
      </c>
    </row>
    <row r="265" spans="1:8" x14ac:dyDescent="0.25">
      <c r="A265" s="3">
        <v>19.966666666666665</v>
      </c>
      <c r="B265">
        <v>98.444777441948901</v>
      </c>
      <c r="C265">
        <v>100.5548793105112</v>
      </c>
      <c r="D265" s="3">
        <v>107.66013008243114</v>
      </c>
      <c r="E265">
        <v>111.05267595791251</v>
      </c>
      <c r="F265">
        <v>115.87444316500776</v>
      </c>
      <c r="G265">
        <v>121.14816128520756</v>
      </c>
      <c r="H265">
        <v>127.56557890389423</v>
      </c>
    </row>
    <row r="266" spans="1:8" x14ac:dyDescent="0.25">
      <c r="A266" s="3">
        <v>20.05</v>
      </c>
      <c r="B266">
        <v>98.454642219463025</v>
      </c>
      <c r="C266">
        <v>100.56662349015883</v>
      </c>
      <c r="D266" s="3">
        <v>107.67935482229851</v>
      </c>
      <c r="E266">
        <v>111.07600551144355</v>
      </c>
      <c r="F266">
        <v>115.90404039838242</v>
      </c>
      <c r="G266">
        <v>121.18496801420484</v>
      </c>
      <c r="H266">
        <v>127.61115011409117</v>
      </c>
    </row>
    <row r="267" spans="1:8" x14ac:dyDescent="0.25">
      <c r="A267" s="3">
        <v>20.133333333333333</v>
      </c>
      <c r="B267">
        <v>98.464289490678041</v>
      </c>
      <c r="C267">
        <v>100.57811793207682</v>
      </c>
      <c r="D267" s="3">
        <v>107.6982123997622</v>
      </c>
      <c r="E267">
        <v>111.09890862472264</v>
      </c>
      <c r="F267">
        <v>115.93312526745066</v>
      </c>
      <c r="G267">
        <v>121.2211680408675</v>
      </c>
      <c r="H267">
        <v>127.65600273350316</v>
      </c>
    </row>
    <row r="268" spans="1:8" x14ac:dyDescent="0.25">
      <c r="A268" s="3">
        <v>20.216666666666665</v>
      </c>
      <c r="B268">
        <v>98.473724042566801</v>
      </c>
      <c r="C268">
        <v>100.58936793565331</v>
      </c>
      <c r="D268" s="3">
        <v>107.71670980368886</v>
      </c>
      <c r="E268">
        <v>111.12139306071947</v>
      </c>
      <c r="F268">
        <v>115.96170659353629</v>
      </c>
      <c r="G268">
        <v>121.25677129230593</v>
      </c>
      <c r="H268">
        <v>127.70014797743366</v>
      </c>
    </row>
    <row r="269" spans="1:8" x14ac:dyDescent="0.25">
      <c r="A269" s="3">
        <v>20.3</v>
      </c>
      <c r="B269">
        <v>98.482950557131147</v>
      </c>
      <c r="C269">
        <v>100.60037868829725</v>
      </c>
      <c r="D269" s="3">
        <v>107.73485389079674</v>
      </c>
      <c r="E269">
        <v>111.14346644224098</v>
      </c>
      <c r="F269">
        <v>115.98979304774363</v>
      </c>
      <c r="G269">
        <v>121.2917875355956</v>
      </c>
      <c r="H269">
        <v>127.74359688976115</v>
      </c>
    </row>
    <row r="270" spans="1:8" x14ac:dyDescent="0.25">
      <c r="A270" s="3">
        <v>20.383333333333333</v>
      </c>
      <c r="B270">
        <v>98.491973613687023</v>
      </c>
      <c r="C270">
        <v>100.61115526778468</v>
      </c>
      <c r="D270" s="3">
        <v>107.75265138812104</v>
      </c>
      <c r="E270">
        <v>111.16513625442026</v>
      </c>
      <c r="F270">
        <v>116.01739315345894</v>
      </c>
      <c r="G270">
        <v>121.3262263802789</v>
      </c>
      <c r="H270">
        <v>127.78636034544651</v>
      </c>
    </row>
    <row r="271" spans="1:8" x14ac:dyDescent="0.25">
      <c r="A271" s="3">
        <v>20.466666666666665</v>
      </c>
      <c r="B271">
        <v>98.500797691100672</v>
      </c>
      <c r="C271">
        <v>100.62170264455669</v>
      </c>
      <c r="D271" s="3">
        <v>107.77010889543443</v>
      </c>
      <c r="E271">
        <v>111.18640984716272</v>
      </c>
      <c r="F271">
        <v>116.04451528881205</v>
      </c>
      <c r="G271">
        <v>121.36009728083029</v>
      </c>
      <c r="H271">
        <v>127.8284490530073</v>
      </c>
    </row>
    <row r="272" spans="1:8" x14ac:dyDescent="0.25">
      <c r="A272" s="3">
        <v>20.55</v>
      </c>
      <c r="B272">
        <v>98.509427169976746</v>
      </c>
      <c r="C272">
        <v>100.63202568397004</v>
      </c>
      <c r="D272" s="3">
        <v>107.78723288762376</v>
      </c>
      <c r="E272">
        <v>111.20729443755029</v>
      </c>
      <c r="F272">
        <v>116.07116768909893</v>
      </c>
      <c r="G272">
        <v>121.39340953908554</v>
      </c>
      <c r="H272">
        <v>127.86987355695918</v>
      </c>
    </row>
    <row r="273" spans="1:8" x14ac:dyDescent="0.25">
      <c r="A273" s="3">
        <v>20.633333333333333</v>
      </c>
      <c r="B273">
        <v>98.517866334799464</v>
      </c>
      <c r="C273">
        <v>100.64212914850133</v>
      </c>
      <c r="D273" s="3">
        <v>107.80402971702341</v>
      </c>
      <c r="E273">
        <v>111.2277971122043</v>
      </c>
      <c r="F273">
        <v>116.09735844916557</v>
      </c>
      <c r="G273">
        <v>121.42617230663511</v>
      </c>
      <c r="H273">
        <v>127.91064424022485</v>
      </c>
    </row>
    <row r="274" spans="1:8" x14ac:dyDescent="0.25">
      <c r="A274" s="3">
        <v>20.716666666666665</v>
      </c>
      <c r="B274">
        <v>98.526119376027722</v>
      </c>
      <c r="C274">
        <v>100.65201769990567</v>
      </c>
      <c r="D274" s="3">
        <v>107.8205056157063</v>
      </c>
      <c r="E274">
        <v>111.24792482960765</v>
      </c>
      <c r="F274">
        <v>116.12309552575395</v>
      </c>
      <c r="G274">
        <v>121.45839458718245</v>
      </c>
      <c r="H274">
        <v>127.95077132651089</v>
      </c>
    </row>
    <row r="275" spans="1:8" x14ac:dyDescent="0.25">
      <c r="A275" s="3">
        <v>20.8</v>
      </c>
      <c r="B275">
        <v>98.534190392145206</v>
      </c>
      <c r="C275">
        <v>100.66169590133082</v>
      </c>
      <c r="D275" s="3">
        <v>107.83666669773299</v>
      </c>
      <c r="E275">
        <v>111.26768442238698</v>
      </c>
      <c r="F275">
        <v>116.14838673981043</v>
      </c>
      <c r="G275">
        <v>121.49008523886748</v>
      </c>
      <c r="H275">
        <v>127.99026488265262</v>
      </c>
    </row>
    <row r="276" spans="1:8" x14ac:dyDescent="0.25">
      <c r="A276" s="3">
        <v>20.883333333333333</v>
      </c>
      <c r="B276">
        <v>98.542083391666296</v>
      </c>
      <c r="C276">
        <v>100.67116821938754</v>
      </c>
      <c r="D276" s="3">
        <v>107.85251896135999</v>
      </c>
      <c r="E276">
        <v>111.28708259955542</v>
      </c>
      <c r="F276">
        <v>116.17323977875724</v>
      </c>
      <c r="G276">
        <v>121.52125297655569</v>
      </c>
      <c r="H276">
        <v>128.02913482092765</v>
      </c>
    </row>
    <row r="277" spans="1:8" x14ac:dyDescent="0.25">
      <c r="A277" s="3">
        <v>20.966666666666665</v>
      </c>
      <c r="B277">
        <v>98.549802295098857</v>
      </c>
      <c r="C277">
        <v>100.68043902617721</v>
      </c>
      <c r="D277" s="3">
        <v>107.86806829120751</v>
      </c>
      <c r="E277">
        <v>111.30612594871664</v>
      </c>
      <c r="F277">
        <v>116.19766219872753</v>
      </c>
      <c r="G277">
        <v>121.55190637409345</v>
      </c>
      <c r="H277">
        <v>128.06739090133806</v>
      </c>
    </row>
    <row r="278" spans="1:8" x14ac:dyDescent="0.25">
      <c r="A278" s="3">
        <v>21.05</v>
      </c>
      <c r="B278">
        <v>98.557350936864722</v>
      </c>
      <c r="C278">
        <v>100.6895126012774</v>
      </c>
      <c r="D278" s="3">
        <v>107.88332046038778</v>
      </c>
      <c r="E278">
        <v>111.32482093823074</v>
      </c>
      <c r="F278">
        <v>116.22166142676456</v>
      </c>
      <c r="G278">
        <v>121.58205386652975</v>
      </c>
      <c r="H278">
        <v>128.10504273386181</v>
      </c>
    </row>
    <row r="279" spans="1:8" x14ac:dyDescent="0.25">
      <c r="A279" s="3">
        <v>21.133333333333333</v>
      </c>
      <c r="B279">
        <v>98.564733067178778</v>
      </c>
      <c r="C279">
        <v>100.69839313368637</v>
      </c>
      <c r="D279" s="3">
        <v>107.89828113259433</v>
      </c>
      <c r="E279">
        <v>111.34317391934266</v>
      </c>
      <c r="F279">
        <v>116.24524476298552</v>
      </c>
      <c r="G279">
        <v>121.61170375230493</v>
      </c>
      <c r="H279">
        <v>128.14209978067365</v>
      </c>
    </row>
    <row r="280" spans="1:8" x14ac:dyDescent="0.25">
      <c r="A280" s="3">
        <v>21.216666666666665</v>
      </c>
      <c r="B280">
        <v>98.571952353887482</v>
      </c>
      <c r="C280">
        <v>100.70708472372729</v>
      </c>
      <c r="D280" s="3">
        <v>107.91295586415312</v>
      </c>
      <c r="E280">
        <v>111.36119112827363</v>
      </c>
      <c r="F280">
        <v>116.26841938271052</v>
      </c>
      <c r="G280">
        <v>121.64086419540688</v>
      </c>
      <c r="H280">
        <v>128.17857135833574</v>
      </c>
    </row>
    <row r="281" spans="1:8" x14ac:dyDescent="0.25">
      <c r="A281" s="3">
        <v>21.3</v>
      </c>
      <c r="B281">
        <v>98.57901238426777</v>
      </c>
      <c r="C281">
        <v>100.71559138491295</v>
      </c>
      <c r="D281" s="3">
        <v>107.92735010603596</v>
      </c>
      <c r="E281">
        <v>111.3788786882764</v>
      </c>
      <c r="F281">
        <v>116.29119233855721</v>
      </c>
      <c r="G281">
        <v>121.66954322749486</v>
      </c>
      <c r="H281">
        <v>128.21446663995852</v>
      </c>
    </row>
    <row r="282" spans="1:8" x14ac:dyDescent="0.25">
      <c r="A282" s="3">
        <v>21.383333333333333</v>
      </c>
      <c r="B282">
        <v>98.585916666787099</v>
      </c>
      <c r="C282">
        <v>100.72391704577174</v>
      </c>
      <c r="D282" s="3">
        <v>107.94146920583711</v>
      </c>
      <c r="E282">
        <v>111.3962426116547</v>
      </c>
      <c r="F282">
        <v>116.31357056250162</v>
      </c>
      <c r="G282">
        <v>121.69774874999179</v>
      </c>
      <c r="H282">
        <v>128.24979465733185</v>
      </c>
    </row>
    <row r="283" spans="1:8" x14ac:dyDescent="0.25">
      <c r="A283" s="3">
        <v>21.466666666666665</v>
      </c>
      <c r="B283">
        <v>98.592668632825436</v>
      </c>
      <c r="C283">
        <v>100.73206555163578</v>
      </c>
      <c r="D283" s="3">
        <v>107.95531840971354</v>
      </c>
      <c r="E283">
        <v>111.41328880174761</v>
      </c>
      <c r="F283">
        <v>116.33556086790567</v>
      </c>
      <c r="G283">
        <v>121.72548853614499</v>
      </c>
      <c r="H283">
        <v>128.28456430302708</v>
      </c>
    </row>
    <row r="284" spans="1:8" x14ac:dyDescent="0.25">
      <c r="A284" s="3">
        <v>21.55</v>
      </c>
      <c r="B284">
        <v>98.599271638360108</v>
      </c>
      <c r="C284">
        <v>100.74004066639193</v>
      </c>
      <c r="D284" s="3">
        <v>107.96890286428955</v>
      </c>
      <c r="E284">
        <v>111.43002305487938</v>
      </c>
      <c r="F284">
        <v>116.35716995151179</v>
      </c>
      <c r="G284">
        <v>121.75277023305614</v>
      </c>
      <c r="H284">
        <v>128.31878433247013</v>
      </c>
    </row>
    <row r="285" spans="1:8" x14ac:dyDescent="0.25">
      <c r="A285" s="3">
        <v>21.633333333333333</v>
      </c>
      <c r="B285">
        <v>98.605728965614105</v>
      </c>
      <c r="C285">
        <v>100.7478460741963</v>
      </c>
      <c r="D285" s="3">
        <v>107.98222761852635</v>
      </c>
      <c r="E285">
        <v>111.44645106227524</v>
      </c>
      <c r="F285">
        <v>116.3784043954053</v>
      </c>
      <c r="G285">
        <v>121.77960136368053</v>
      </c>
      <c r="H285">
        <v>128.35246336598601</v>
      </c>
    </row>
    <row r="286" spans="1:8" x14ac:dyDescent="0.25">
      <c r="A286" s="3">
        <v>21.716666666666665</v>
      </c>
      <c r="B286">
        <v>98.612043824668831</v>
      </c>
      <c r="C286">
        <v>100.75548538115324</v>
      </c>
      <c r="D286" s="3">
        <v>107.99529762555733</v>
      </c>
      <c r="E286">
        <v>111.46257841194381</v>
      </c>
      <c r="F286">
        <v>116.39927066894484</v>
      </c>
      <c r="G286">
        <v>121.80598932879636</v>
      </c>
      <c r="H286">
        <v>128.38560989081509</v>
      </c>
    </row>
    <row r="287" spans="1:8" x14ac:dyDescent="0.25">
      <c r="A287" s="3">
        <v>21.8</v>
      </c>
      <c r="B287">
        <v>98.618219355041902</v>
      </c>
      <c r="C287">
        <v>100.76296211695927</v>
      </c>
      <c r="D287" s="3">
        <v>108.00811774448935</v>
      </c>
      <c r="E287">
        <v>111.47841059052661</v>
      </c>
      <c r="F287">
        <v>116.41977513066146</v>
      </c>
      <c r="G287">
        <v>121.8319414089442</v>
      </c>
      <c r="H287">
        <v>128.41823226310137</v>
      </c>
    </row>
    <row r="288" spans="1:8" x14ac:dyDescent="0.25">
      <c r="A288" s="3">
        <v>21.883333333333333</v>
      </c>
      <c r="B288">
        <v>98.624258627230759</v>
      </c>
      <c r="C288">
        <v>100.7702797365129</v>
      </c>
      <c r="D288" s="3">
        <v>108.02069274217102</v>
      </c>
      <c r="E288">
        <v>111.4939529851153</v>
      </c>
      <c r="F288">
        <v>116.43992403012682</v>
      </c>
      <c r="G288">
        <v>121.85746476633722</v>
      </c>
      <c r="H288">
        <v>128.45033870985321</v>
      </c>
    </row>
    <row r="289" spans="1:8" x14ac:dyDescent="0.25">
      <c r="A289" s="3">
        <v>21.966666666666665</v>
      </c>
      <c r="B289">
        <v>98.630164644222901</v>
      </c>
      <c r="C289">
        <v>100.77744162149085</v>
      </c>
      <c r="D289" s="3">
        <v>108.0330272949282</v>
      </c>
      <c r="E289">
        <v>111.50921088503709</v>
      </c>
      <c r="F289">
        <v>116.45972350979085</v>
      </c>
      <c r="G289">
        <v>121.88256644674235</v>
      </c>
      <c r="H289">
        <v>128.48193733087672</v>
      </c>
    </row>
    <row r="290" spans="1:8" x14ac:dyDescent="0.25">
      <c r="A290" s="3">
        <v>22.05</v>
      </c>
      <c r="B290">
        <v>98.635940342973328</v>
      </c>
      <c r="C290">
        <v>100.78445108189145</v>
      </c>
      <c r="D290" s="3">
        <v>108.04512599026761</v>
      </c>
      <c r="E290">
        <v>111.52418948360885</v>
      </c>
      <c r="F290">
        <v>116.47917960678957</v>
      </c>
      <c r="G290">
        <v>121.90725338133308</v>
      </c>
      <c r="H290">
        <v>128.51303610068211</v>
      </c>
    </row>
    <row r="291" spans="1:8" x14ac:dyDescent="0.25">
      <c r="A291" s="3">
        <v>22.133333333333333</v>
      </c>
      <c r="B291">
        <v>98.641588595849939</v>
      </c>
      <c r="C291">
        <v>100.79131135754585</v>
      </c>
      <c r="D291" s="3">
        <v>108.05699332854881</v>
      </c>
      <c r="E291">
        <v>111.53889387986054</v>
      </c>
      <c r="F291">
        <v>116.49829825472325</v>
      </c>
      <c r="G291">
        <v>121.93153238851397</v>
      </c>
      <c r="H291">
        <v>128.54364287036344</v>
      </c>
    </row>
    <row r="292" spans="1:8" x14ac:dyDescent="0.25">
      <c r="A292" s="3">
        <v>22.216666666666665</v>
      </c>
      <c r="B292">
        <v>98.647112212047659</v>
      </c>
      <c r="C292">
        <v>100.79802561959775</v>
      </c>
      <c r="D292" s="3">
        <v>108.06863372462544</v>
      </c>
      <c r="E292">
        <v>111.55332908022837</v>
      </c>
      <c r="F292">
        <v>116.51708528540557</v>
      </c>
      <c r="G292">
        <v>121.95541017571747</v>
      </c>
      <c r="H292">
        <v>128.57376536945193</v>
      </c>
    </row>
    <row r="293" spans="1:8" x14ac:dyDescent="0.25">
      <c r="A293" s="3">
        <v>22.3</v>
      </c>
      <c r="B293">
        <v>98.652513938971808</v>
      </c>
      <c r="C293">
        <v>100.80459697195218</v>
      </c>
      <c r="D293" s="3">
        <v>108.08005150945593</v>
      </c>
      <c r="E293">
        <v>111.56750000021822</v>
      </c>
      <c r="F293">
        <v>116.53554643058406</v>
      </c>
      <c r="G293">
        <v>121.97889334117332</v>
      </c>
      <c r="H293">
        <v>128.60341120774336</v>
      </c>
    </row>
    <row r="294" spans="1:8" x14ac:dyDescent="0.25">
      <c r="A294" s="3">
        <v>22.383333333333333</v>
      </c>
      <c r="B294">
        <v>98.657796463591453</v>
      </c>
      <c r="C294">
        <v>100.8110284526941</v>
      </c>
      <c r="D294" s="3">
        <v>108.0912509316845</v>
      </c>
      <c r="E294">
        <v>111.58141146603985</v>
      </c>
      <c r="F294">
        <v>116.55368732363247</v>
      </c>
      <c r="G294">
        <v>122.00198837565091</v>
      </c>
      <c r="H294">
        <v>128.6325878770995</v>
      </c>
    </row>
    <row r="295" spans="1:8" x14ac:dyDescent="0.25">
      <c r="A295" s="3">
        <v>22.466666666666665</v>
      </c>
      <c r="B295">
        <v>98.662962413763381</v>
      </c>
      <c r="C295">
        <v>100.81732303547734</v>
      </c>
      <c r="D295" s="3">
        <v>108.10223615919284</v>
      </c>
      <c r="E295">
        <v>111.59506821621243</v>
      </c>
      <c r="F295">
        <v>116.57151350121521</v>
      </c>
      <c r="G295">
        <v>122.02470166417513</v>
      </c>
      <c r="H295">
        <v>128.66130275322433</v>
      </c>
    </row>
    <row r="296" spans="1:8" x14ac:dyDescent="0.25">
      <c r="A296" s="3">
        <v>22.55</v>
      </c>
      <c r="B296">
        <v>98.668014359527291</v>
      </c>
      <c r="C296">
        <v>100.82348363088452</v>
      </c>
      <c r="D296" s="3">
        <v>108.11301128062301</v>
      </c>
      <c r="E296">
        <v>111.60847490314163</v>
      </c>
      <c r="F296">
        <v>116.58903040492456</v>
      </c>
      <c r="G296">
        <v>122.04703948771576</v>
      </c>
      <c r="H296">
        <v>128.68956309741503</v>
      </c>
    </row>
    <row r="297" spans="1:8" x14ac:dyDescent="0.25">
      <c r="A297" s="3">
        <v>22.633333333333333</v>
      </c>
      <c r="B297">
        <v>98.672954814372844</v>
      </c>
      <c r="C297">
        <v>100.82951308775856</v>
      </c>
      <c r="D297" s="3">
        <v>108.12358030687211</v>
      </c>
      <c r="E297">
        <v>111.62163609466916</v>
      </c>
      <c r="F297">
        <v>116.60624338289094</v>
      </c>
      <c r="G297">
        <v>122.06900802485114</v>
      </c>
      <c r="H297">
        <v>128.7173760582881</v>
      </c>
    </row>
    <row r="298" spans="1:8" x14ac:dyDescent="0.25">
      <c r="A298" s="3">
        <v>22.716666666666665</v>
      </c>
      <c r="B298">
        <v>98.677786236479193</v>
      </c>
      <c r="C298">
        <v>100.83541419450627</v>
      </c>
      <c r="D298" s="3">
        <v>108.13394717255922</v>
      </c>
      <c r="E298">
        <v>111.63455627559479</v>
      </c>
      <c r="F298">
        <v>116.62315769136661</v>
      </c>
      <c r="G298">
        <v>122.09061335340618</v>
      </c>
      <c r="H298">
        <v>128.74474867348104</v>
      </c>
    </row>
    <row r="299" spans="1:8" x14ac:dyDescent="0.25">
      <c r="A299" s="3">
        <v>22.8</v>
      </c>
      <c r="B299">
        <v>98.682511029927483</v>
      </c>
      <c r="C299">
        <v>100.84118968037481</v>
      </c>
      <c r="D299" s="3">
        <v>108.144115737465</v>
      </c>
      <c r="E299">
        <v>111.64723984917165</v>
      </c>
      <c r="F299">
        <v>116.63977849628337</v>
      </c>
      <c r="G299">
        <v>122.11186145206521</v>
      </c>
      <c r="H299">
        <v>128.77168787132979</v>
      </c>
    </row>
    <row r="300" spans="1:8" x14ac:dyDescent="0.25">
      <c r="A300" s="3">
        <v>22.883333333333333</v>
      </c>
      <c r="B300">
        <v>98.68713154588707</v>
      </c>
      <c r="C300">
        <v>100.84684221670128</v>
      </c>
      <c r="D300" s="3">
        <v>108.15408978794468</v>
      </c>
      <c r="E300">
        <v>111.6596911385751</v>
      </c>
      <c r="F300">
        <v>116.65611087478447</v>
      </c>
      <c r="G300">
        <v>122.13275820196003</v>
      </c>
      <c r="H300">
        <v>128.79820047252224</v>
      </c>
    </row>
    <row r="301" spans="1:8" x14ac:dyDescent="0.25">
      <c r="A301" s="3">
        <v>22.966666666666665</v>
      </c>
      <c r="B301">
        <v>98.691650083775812</v>
      </c>
      <c r="C301">
        <v>100.85237441813624</v>
      </c>
      <c r="D301" s="3">
        <v>108.16387303831468</v>
      </c>
      <c r="E301">
        <v>111.67191438834556</v>
      </c>
      <c r="F301">
        <v>116.67215981673129</v>
      </c>
      <c r="G301">
        <v>122.15330938823347</v>
      </c>
      <c r="H301">
        <v>128.82429319172803</v>
      </c>
    </row>
    <row r="302" spans="1:8" x14ac:dyDescent="0.25">
      <c r="A302" s="3">
        <v>23.05</v>
      </c>
      <c r="B302">
        <v>98.696068892395175</v>
      </c>
      <c r="C302">
        <v>100.85778884384158</v>
      </c>
      <c r="D302" s="3">
        <v>108.17346913221341</v>
      </c>
      <c r="E302">
        <v>111.68391376580597</v>
      </c>
      <c r="F302">
        <v>116.6879302261851</v>
      </c>
      <c r="G302">
        <v>122.17352070157877</v>
      </c>
      <c r="H302">
        <v>128.84997263920522</v>
      </c>
    </row>
    <row r="303" spans="1:8" x14ac:dyDescent="0.25">
      <c r="A303" s="3">
        <v>23.133333333333333</v>
      </c>
      <c r="B303">
        <v>98.700390171040624</v>
      </c>
      <c r="C303">
        <v>100.86308799866326</v>
      </c>
      <c r="D303" s="3">
        <v>108.18288164393681</v>
      </c>
      <c r="E303">
        <v>111.69569336245408</v>
      </c>
      <c r="F303">
        <v>116.70342692286431</v>
      </c>
      <c r="G303">
        <v>122.19339773975521</v>
      </c>
      <c r="H303">
        <v>128.87524532238365</v>
      </c>
    </row>
    <row r="304" spans="1:8" x14ac:dyDescent="0.25">
      <c r="A304" s="3">
        <v>23.216666666666665</v>
      </c>
      <c r="B304">
        <v>98.704616070587747</v>
      </c>
      <c r="C304">
        <v>100.86827433427955</v>
      </c>
      <c r="D304" s="3">
        <v>108.19211407974895</v>
      </c>
      <c r="E304">
        <v>111.70725719533009</v>
      </c>
      <c r="F304">
        <v>116.71865464357758</v>
      </c>
      <c r="G304">
        <v>122.2129460090803</v>
      </c>
      <c r="H304">
        <v>128.90011764742576</v>
      </c>
    </row>
    <row r="305" spans="1:8" x14ac:dyDescent="0.25">
      <c r="A305" s="3">
        <v>23.3</v>
      </c>
      <c r="B305">
        <v>98.708748694554785</v>
      </c>
      <c r="C305">
        <v>100.87335025032505</v>
      </c>
      <c r="D305" s="3">
        <v>108.20116987916823</v>
      </c>
      <c r="E305">
        <v>111.71860920836006</v>
      </c>
      <c r="F305">
        <v>116.73361804363321</v>
      </c>
      <c r="G305">
        <v>122.23217092589879</v>
      </c>
      <c r="H305">
        <v>128.92459592076483</v>
      </c>
    </row>
    <row r="306" spans="1:8" x14ac:dyDescent="0.25">
      <c r="A306" s="3">
        <v>23.383333333333333</v>
      </c>
      <c r="B306">
        <v>98.712790100141987</v>
      </c>
      <c r="C306">
        <v>100.87831809549127</v>
      </c>
      <c r="D306" s="3">
        <v>108.2100524162296</v>
      </c>
      <c r="E306">
        <v>111.72975327367558</v>
      </c>
      <c r="F306">
        <v>116.74832169822511</v>
      </c>
      <c r="G306">
        <v>122.2510778180289</v>
      </c>
      <c r="H306">
        <v>128.94868635062113</v>
      </c>
    </row>
    <row r="307" spans="1:8" x14ac:dyDescent="0.25">
      <c r="A307" s="3">
        <v>23.466666666666665</v>
      </c>
      <c r="B307">
        <v>98.716742299248253</v>
      </c>
      <c r="C307">
        <v>100.88318016860407</v>
      </c>
      <c r="D307" s="3">
        <v>108.2187650007232</v>
      </c>
      <c r="E307">
        <v>111.74069319290987</v>
      </c>
      <c r="F307">
        <v>116.7627701037958</v>
      </c>
      <c r="G307">
        <v>122.26967192618619</v>
      </c>
      <c r="H307">
        <v>128.972395048496</v>
      </c>
    </row>
    <row r="308" spans="1:8" x14ac:dyDescent="0.25">
      <c r="A308" s="3">
        <v>23.55</v>
      </c>
      <c r="B308">
        <v>98.720607259465652</v>
      </c>
      <c r="C308">
        <v>100.88793871967846</v>
      </c>
      <c r="D308" s="3">
        <v>108.22731087940986</v>
      </c>
      <c r="E308">
        <v>111.75143269847104</v>
      </c>
      <c r="F308">
        <v>116.77696767937672</v>
      </c>
      <c r="G308">
        <v>122.28795840538511</v>
      </c>
      <c r="H308">
        <v>128.99572803064453</v>
      </c>
    </row>
    <row r="309" spans="1:8" x14ac:dyDescent="0.25">
      <c r="A309" s="3">
        <v>23.633333333333333</v>
      </c>
      <c r="B309">
        <v>98.724386905052228</v>
      </c>
      <c r="C309">
        <v>100.89259595095125</v>
      </c>
      <c r="D309" s="3">
        <v>108.23569323721398</v>
      </c>
      <c r="E309">
        <v>111.76197545479259</v>
      </c>
      <c r="F309">
        <v>116.79091876790632</v>
      </c>
      <c r="G309">
        <v>122.3059423263189</v>
      </c>
      <c r="H309">
        <v>129.01869121952669</v>
      </c>
    </row>
    <row r="310" spans="1:8" x14ac:dyDescent="0.25">
      <c r="A310" s="3">
        <v>23.716666666666665</v>
      </c>
      <c r="B310">
        <v>98.728083117883571</v>
      </c>
      <c r="C310">
        <v>100.89715401789205</v>
      </c>
      <c r="D310" s="3">
        <v>108.24391519839403</v>
      </c>
      <c r="E310">
        <v>111.77232505956179</v>
      </c>
      <c r="F310">
        <v>116.80462763752611</v>
      </c>
      <c r="G310">
        <v>122.32362867671785</v>
      </c>
      <c r="H310">
        <v>129.04129044523756</v>
      </c>
    </row>
    <row r="311" spans="1:8" x14ac:dyDescent="0.25">
      <c r="A311" s="3">
        <v>23.8</v>
      </c>
      <c r="B311">
        <v>98.731697738383616</v>
      </c>
      <c r="C311">
        <v>100.901615030193</v>
      </c>
      <c r="D311" s="3">
        <v>108.25197982769124</v>
      </c>
      <c r="E311">
        <v>111.78248504492615</v>
      </c>
      <c r="F311">
        <v>116.81809848285525</v>
      </c>
      <c r="G311">
        <v>122.34102236268646</v>
      </c>
      <c r="H311">
        <v>129.06353144691667</v>
      </c>
    </row>
    <row r="312" spans="1:8" x14ac:dyDescent="0.25">
      <c r="A312" s="3">
        <v>23.883333333333333</v>
      </c>
      <c r="B312">
        <v>98.73523256643513</v>
      </c>
      <c r="C312">
        <v>100.90598105273772</v>
      </c>
      <c r="D312" s="3">
        <v>108.2598901314567</v>
      </c>
      <c r="E312">
        <v>111.7924588786784</v>
      </c>
      <c r="F312">
        <v>116.83133542624374</v>
      </c>
      <c r="G312">
        <v>122.3581282100197</v>
      </c>
      <c r="H312">
        <v>129.08541987413676</v>
      </c>
    </row>
    <row r="313" spans="1:8" x14ac:dyDescent="0.25">
      <c r="A313" s="3">
        <v>23.966666666666665</v>
      </c>
      <c r="B313">
        <v>98.738689362270279</v>
      </c>
      <c r="C313">
        <v>100.91025410654984</v>
      </c>
      <c r="D313" s="3">
        <v>108.26764905875746</v>
      </c>
      <c r="E313">
        <v>111.80224996542047</v>
      </c>
      <c r="F313">
        <v>116.84434251900485</v>
      </c>
      <c r="G313">
        <v>122.3749509654986</v>
      </c>
      <c r="H313">
        <v>129.10696128827249</v>
      </c>
    </row>
    <row r="314" spans="1:8" x14ac:dyDescent="0.25">
      <c r="A314" s="3">
        <v>24.05</v>
      </c>
      <c r="B314">
        <v>98.742069847341781</v>
      </c>
      <c r="C314">
        <v>100.91443616972167</v>
      </c>
      <c r="D314" s="3">
        <v>108.27525950246189</v>
      </c>
      <c r="E314">
        <v>111.81186164770661</v>
      </c>
      <c r="F314">
        <v>116.8571237426269</v>
      </c>
      <c r="G314">
        <v>122.39149529816568</v>
      </c>
      <c r="H314">
        <v>129.12816116384894</v>
      </c>
    </row>
    <row r="315" spans="1:8" x14ac:dyDescent="0.25">
      <c r="A315" s="3">
        <v>24.133333333333333</v>
      </c>
      <c r="B315">
        <v>98.745375705174993</v>
      </c>
      <c r="C315">
        <v>100.9185291783232</v>
      </c>
      <c r="D315" s="3">
        <v>108.28272430030472</v>
      </c>
      <c r="E315">
        <v>111.8212972071662</v>
      </c>
      <c r="F315">
        <v>116.86968300996475</v>
      </c>
      <c r="G315">
        <v>122.40776580058034</v>
      </c>
      <c r="H315">
        <v>129.14902488987047</v>
      </c>
    </row>
    <row r="316" spans="1:8" x14ac:dyDescent="0.25">
      <c r="A316" s="3">
        <v>24.216666666666665</v>
      </c>
      <c r="B316">
        <v>98.748608582201371</v>
      </c>
      <c r="C316">
        <v>100.92253502729213</v>
      </c>
      <c r="D316" s="3">
        <v>108.29004623593207</v>
      </c>
      <c r="E316">
        <v>111.83055986560652</v>
      </c>
      <c r="F316">
        <v>116.88202416641148</v>
      </c>
      <c r="G316">
        <v>122.42376699005452</v>
      </c>
      <c r="H316">
        <v>129.16955777113014</v>
      </c>
    </row>
    <row r="317" spans="1:8" x14ac:dyDescent="0.25">
      <c r="A317" s="3">
        <v>24.3</v>
      </c>
      <c r="B317">
        <v>98.75177008857375</v>
      </c>
      <c r="C317">
        <v>100.92645557130507</v>
      </c>
      <c r="D317" s="3">
        <v>108.29722803992695</v>
      </c>
      <c r="E317">
        <v>111.83965278609587</v>
      </c>
      <c r="F317">
        <v>116.89415099105038</v>
      </c>
      <c r="G317">
        <v>122.43950330986905</v>
      </c>
      <c r="H317">
        <v>129.18976502949988</v>
      </c>
    </row>
    <row r="318" spans="1:8" x14ac:dyDescent="0.25">
      <c r="A318" s="3">
        <v>24.383333333333333</v>
      </c>
      <c r="B318">
        <v>98.754861798963745</v>
      </c>
      <c r="C318">
        <v>100.9302926256304</v>
      </c>
      <c r="D318" s="3">
        <v>108.30427239081551</v>
      </c>
      <c r="E318">
        <v>111.84857907402726</v>
      </c>
      <c r="F318">
        <v>116.90606719778765</v>
      </c>
      <c r="G318">
        <v>122.4549791304708</v>
      </c>
      <c r="H318">
        <v>129.20965180520164</v>
      </c>
    </row>
    <row r="319" spans="1:8" x14ac:dyDescent="0.25">
      <c r="A319" s="3">
        <v>24.466666666666665</v>
      </c>
      <c r="B319">
        <v>98.757885253341726</v>
      </c>
      <c r="C319">
        <v>100.93404796696321</v>
      </c>
      <c r="D319" s="3">
        <v>108.31118191605438</v>
      </c>
      <c r="E319">
        <v>111.85734177816319</v>
      </c>
      <c r="F319">
        <v>116.91777643646617</v>
      </c>
      <c r="G319">
        <v>122.47019875065105</v>
      </c>
      <c r="H319">
        <v>129.22922315806008</v>
      </c>
    </row>
    <row r="320" spans="1:8" x14ac:dyDescent="0.25">
      <c r="A320" s="3">
        <v>24.55</v>
      </c>
      <c r="B320">
        <v>98.760841957739757</v>
      </c>
      <c r="C320">
        <v>100.93772333424261</v>
      </c>
      <c r="D320" s="3">
        <v>108.3179591929995</v>
      </c>
      <c r="E320">
        <v>111.86594389166171</v>
      </c>
      <c r="F320">
        <v>116.92928229396055</v>
      </c>
      <c r="G320">
        <v>122.48516639870526</v>
      </c>
      <c r="H320">
        <v>129.24848406873642</v>
      </c>
    </row>
    <row r="321" spans="1:8" x14ac:dyDescent="0.25">
      <c r="A321" s="3">
        <v>24.633333333333333</v>
      </c>
      <c r="B321">
        <v>98.763733384997792</v>
      </c>
      <c r="C321">
        <v>100.94132042945189</v>
      </c>
      <c r="D321" s="3">
        <v>108.32460674985671</v>
      </c>
      <c r="E321">
        <v>111.87438835308417</v>
      </c>
      <c r="F321">
        <v>116.94058829525386</v>
      </c>
      <c r="G321">
        <v>122.49988623357461</v>
      </c>
      <c r="H321">
        <v>129.26743943994444</v>
      </c>
    </row>
    <row r="322" spans="1:8" x14ac:dyDescent="0.25">
      <c r="A322" s="3">
        <v>24.716666666666665</v>
      </c>
      <c r="B322">
        <v>98.76656097549359</v>
      </c>
      <c r="C322">
        <v>100.94484091840172</v>
      </c>
      <c r="D322" s="3">
        <v>108.33112706661463</v>
      </c>
      <c r="E322">
        <v>111.88267804738484</v>
      </c>
      <c r="F322">
        <v>116.9516979044962</v>
      </c>
      <c r="G322">
        <v>122.51436234596953</v>
      </c>
      <c r="H322">
        <v>129.28609409764834</v>
      </c>
    </row>
    <row r="323" spans="1:8" x14ac:dyDescent="0.25">
      <c r="A323" s="3">
        <v>24.8</v>
      </c>
      <c r="B323">
        <v>98.769326137856595</v>
      </c>
      <c r="C323">
        <v>100.94828643149692</v>
      </c>
      <c r="D323" s="3">
        <v>108.33752257595978</v>
      </c>
      <c r="E323">
        <v>111.89081580688297</v>
      </c>
      <c r="F323">
        <v>116.96261452604553</v>
      </c>
      <c r="G323">
        <v>122.52859875947541</v>
      </c>
      <c r="H323">
        <v>129.30445279224296</v>
      </c>
    </row>
    <row r="324" spans="1:8" x14ac:dyDescent="0.25">
      <c r="A324" s="3">
        <v>24.883333333333333</v>
      </c>
      <c r="B324">
        <v>98.772030249666258</v>
      </c>
      <c r="C324">
        <v>100.95165856448705</v>
      </c>
      <c r="D324" s="3">
        <v>108.34379566417466</v>
      </c>
      <c r="E324">
        <v>111.89880441221727</v>
      </c>
      <c r="F324">
        <v>116.97334150549104</v>
      </c>
      <c r="G324">
        <v>122.54259943164098</v>
      </c>
      <c r="H324">
        <v>129.32252019971637</v>
      </c>
    </row>
    <row r="325" spans="1:8" x14ac:dyDescent="0.25">
      <c r="A325" s="3">
        <v>24.966666666666665</v>
      </c>
      <c r="B325">
        <v>98.77467465813497</v>
      </c>
      <c r="C325">
        <v>100.95495887920107</v>
      </c>
      <c r="D325" s="3">
        <v>108.34994867201893</v>
      </c>
      <c r="E325">
        <v>111.90664659328348</v>
      </c>
      <c r="F325">
        <v>116.98388213065923</v>
      </c>
      <c r="G325">
        <v>122.55636825504934</v>
      </c>
      <c r="H325">
        <v>129.34030092279551</v>
      </c>
    </row>
    <row r="326" spans="1:8" x14ac:dyDescent="0.25">
      <c r="A326" s="3">
        <v>25.05</v>
      </c>
      <c r="B326">
        <v>98.777260680776138</v>
      </c>
      <c r="C326">
        <v>100.95818890426669</v>
      </c>
      <c r="D326" s="3">
        <v>108.35598389559388</v>
      </c>
      <c r="E326">
        <v>111.91434503015495</v>
      </c>
      <c r="F326">
        <v>116.9942396326031</v>
      </c>
      <c r="G326">
        <v>122.56990905837209</v>
      </c>
      <c r="H326">
        <v>129.35779949207452</v>
      </c>
    </row>
    <row r="327" spans="1:8" x14ac:dyDescent="0.25">
      <c r="A327" s="3">
        <v>25.133333333333333</v>
      </c>
      <c r="B327">
        <v>98.779789606057548</v>
      </c>
      <c r="C327">
        <v>100.9613501358144</v>
      </c>
      <c r="D327" s="3">
        <v>108.36190358719081</v>
      </c>
      <c r="E327">
        <v>111.92190235398678</v>
      </c>
      <c r="F327">
        <v>117.0044171865747</v>
      </c>
      <c r="G327">
        <v>122.58322560740682</v>
      </c>
      <c r="H327">
        <v>129.37502036712647</v>
      </c>
    </row>
    <row r="328" spans="1:8" x14ac:dyDescent="0.25">
      <c r="A328" s="3">
        <v>25.216666666666665</v>
      </c>
      <c r="B328">
        <v>98.78226269404044</v>
      </c>
      <c r="C328">
        <v>100.96444403816666</v>
      </c>
      <c r="D328" s="3">
        <v>108.36770995612331</v>
      </c>
      <c r="E328">
        <v>111.92932114790383</v>
      </c>
      <c r="F328">
        <v>117.0144179129812</v>
      </c>
      <c r="G328">
        <v>122.59632160609802</v>
      </c>
      <c r="H328">
        <v>129.39196793759848</v>
      </c>
    </row>
    <row r="329" spans="1:8" x14ac:dyDescent="0.25">
      <c r="A329" s="3">
        <v>25.3</v>
      </c>
      <c r="B329">
        <v>98.784681177004614</v>
      </c>
      <c r="C329">
        <v>100.96747204451262</v>
      </c>
      <c r="D329" s="3">
        <v>108.37340516954389</v>
      </c>
      <c r="E329">
        <v>111.93660394787264</v>
      </c>
      <c r="F329">
        <v>117.02424487832496</v>
      </c>
      <c r="G329">
        <v>122.60920069754191</v>
      </c>
      <c r="H329">
        <v>129.40864652429062</v>
      </c>
    </row>
    <row r="330" spans="1:8" x14ac:dyDescent="0.25">
      <c r="A330" s="3">
        <v>25.383333333333333</v>
      </c>
      <c r="B330">
        <v>98.787046260059739</v>
      </c>
      <c r="C330">
        <v>100.97043555756848</v>
      </c>
      <c r="D330" s="3">
        <v>108.37899135324524</v>
      </c>
      <c r="E330">
        <v>111.94375324355779</v>
      </c>
      <c r="F330">
        <v>117.03390109612766</v>
      </c>
      <c r="G330">
        <v>122.62186646497526</v>
      </c>
      <c r="H330">
        <v>129.42506038021855</v>
      </c>
    </row>
    <row r="331" spans="1:8" x14ac:dyDescent="0.25">
      <c r="A331" s="3">
        <v>25.466666666666665</v>
      </c>
      <c r="B331">
        <v>98.789359121743331</v>
      </c>
      <c r="C331">
        <v>100.973335950224</v>
      </c>
      <c r="D331" s="3">
        <v>108.38447059244642</v>
      </c>
      <c r="E331">
        <v>111.95077147916287</v>
      </c>
      <c r="F331">
        <v>117.04338952783883</v>
      </c>
      <c r="G331">
        <v>122.63432243274849</v>
      </c>
      <c r="H331">
        <v>129.44121369166052</v>
      </c>
    </row>
    <row r="332" spans="1:8" x14ac:dyDescent="0.25">
      <c r="A332" s="3">
        <v>25.55</v>
      </c>
      <c r="B332">
        <v>98.791620914605659</v>
      </c>
      <c r="C332">
        <v>100.97617456617533</v>
      </c>
      <c r="D332" s="3">
        <v>108.38984493256413</v>
      </c>
      <c r="E332">
        <v>111.95766105425625</v>
      </c>
      <c r="F332">
        <v>117.05271308372903</v>
      </c>
      <c r="G332">
        <v>122.64657206728332</v>
      </c>
      <c r="H332">
        <v>129.45711057918851</v>
      </c>
    </row>
    <row r="333" spans="1:8" x14ac:dyDescent="0.25">
      <c r="A333" s="3">
        <v>25.633333333333333</v>
      </c>
      <c r="B333">
        <v>98.793832765781673</v>
      </c>
      <c r="C333">
        <v>100.97895272054446</v>
      </c>
      <c r="D333" s="3">
        <v>108.39511637996955</v>
      </c>
      <c r="E333">
        <v>111.96442432458218</v>
      </c>
      <c r="F333">
        <v>117.06187462376805</v>
      </c>
      <c r="G333">
        <v>122.65861877801512</v>
      </c>
      <c r="H333">
        <v>129.47275509868402</v>
      </c>
    </row>
    <row r="334" spans="1:8" x14ac:dyDescent="0.25">
      <c r="A334" s="3">
        <v>25.716666666666665</v>
      </c>
      <c r="B334">
        <v>98.795995777550573</v>
      </c>
      <c r="C334">
        <v>100.98167170048555</v>
      </c>
      <c r="D334" s="3">
        <v>108.4002869027308</v>
      </c>
      <c r="E334">
        <v>111.9710636028571</v>
      </c>
      <c r="F334">
        <v>117.07087695848809</v>
      </c>
      <c r="G334">
        <v>122.67046591832039</v>
      </c>
      <c r="H334">
        <v>129.48815124233872</v>
      </c>
    </row>
    <row r="335" spans="1:8" x14ac:dyDescent="0.25">
      <c r="A335" s="3">
        <v>25.8</v>
      </c>
      <c r="B335">
        <v>98.798111027882968</v>
      </c>
      <c r="C335">
        <v>100.98433276577853</v>
      </c>
      <c r="D335" s="3">
        <v>108.40535843134145</v>
      </c>
      <c r="E335">
        <v>111.97758115955176</v>
      </c>
      <c r="F335">
        <v>117.07972284983242</v>
      </c>
      <c r="G335">
        <v>122.68211678642923</v>
      </c>
      <c r="H335">
        <v>129.50330293963995</v>
      </c>
    </row>
    <row r="336" spans="1:8" x14ac:dyDescent="0.25">
      <c r="A336" s="3">
        <v>25.883333333333333</v>
      </c>
      <c r="B336">
        <v>98.800179570976056</v>
      </c>
      <c r="C336">
        <v>100.98693714941011</v>
      </c>
      <c r="D336" s="3">
        <v>108.41033285943531</v>
      </c>
      <c r="E336">
        <v>111.98397922365923</v>
      </c>
      <c r="F336">
        <v>117.08841501198972</v>
      </c>
      <c r="G336">
        <v>122.69357462632351</v>
      </c>
      <c r="H336">
        <v>129.51821405834156</v>
      </c>
    </row>
    <row r="337" spans="1:8" x14ac:dyDescent="0.25">
      <c r="A337" s="3">
        <v>25.966666666666665</v>
      </c>
      <c r="B337">
        <v>98.802202437777098</v>
      </c>
      <c r="C337">
        <v>100.98948605814246</v>
      </c>
      <c r="D337" s="3">
        <v>108.4152120444876</v>
      </c>
      <c r="E337">
        <v>111.99025998344906</v>
      </c>
      <c r="F337">
        <v>117.09695611221422</v>
      </c>
      <c r="G337">
        <v>122.7048426286205</v>
      </c>
      <c r="H337">
        <v>129.5328884054201</v>
      </c>
    </row>
    <row r="338" spans="1:8" x14ac:dyDescent="0.25">
      <c r="A338" s="3">
        <v>26.05</v>
      </c>
      <c r="B338">
        <v>98.804180636495403</v>
      </c>
      <c r="C338">
        <v>100.99198067306993</v>
      </c>
      <c r="D338" s="3">
        <v>108.41999780850301</v>
      </c>
      <c r="E338">
        <v>111.99642558720787</v>
      </c>
      <c r="F338">
        <v>117.10534877163192</v>
      </c>
      <c r="G338">
        <v>122.71592393144249</v>
      </c>
      <c r="H338">
        <v>129.54732972801659</v>
      </c>
    </row>
    <row r="339" spans="1:8" x14ac:dyDescent="0.25">
      <c r="A339" s="3">
        <v>26.133333333333333</v>
      </c>
      <c r="B339">
        <v>98.806115153103022</v>
      </c>
      <c r="C339">
        <v>100.99442215016401</v>
      </c>
      <c r="D339" s="3">
        <v>108.42469193869069</v>
      </c>
      <c r="E339">
        <v>112.00247814396657</v>
      </c>
      <c r="F339">
        <v>117.11359556603328</v>
      </c>
      <c r="G339">
        <v>122.72682162127249</v>
      </c>
      <c r="H339">
        <v>129.56154171436424</v>
      </c>
    </row>
    <row r="340" spans="1:8" x14ac:dyDescent="0.25">
      <c r="A340" s="3">
        <v>26.216666666666665</v>
      </c>
      <c r="B340">
        <v>98.808006951824467</v>
      </c>
      <c r="C340">
        <v>100.99681162080668</v>
      </c>
      <c r="D340" s="3">
        <v>108.42929618812646</v>
      </c>
      <c r="E340">
        <v>112.00841972421458</v>
      </c>
      <c r="F340">
        <v>117.12169902665232</v>
      </c>
      <c r="G340">
        <v>122.73753873379626</v>
      </c>
      <c r="H340">
        <v>129.57552799470207</v>
      </c>
    </row>
    <row r="341" spans="1:8" x14ac:dyDescent="0.25">
      <c r="A341" s="3">
        <v>26.3</v>
      </c>
      <c r="B341">
        <v>98.80985697561573</v>
      </c>
      <c r="C341">
        <v>100.99915019231257</v>
      </c>
      <c r="D341" s="3">
        <v>108.43381227640261</v>
      </c>
      <c r="E341">
        <v>112.01425236060098</v>
      </c>
      <c r="F341">
        <v>117.12966164093258</v>
      </c>
      <c r="G341">
        <v>122.74807825473079</v>
      </c>
      <c r="H341">
        <v>129.5892921421748</v>
      </c>
    </row>
    <row r="342" spans="1:8" x14ac:dyDescent="0.25">
      <c r="A342" s="3">
        <v>26.383333333333333</v>
      </c>
      <c r="B342">
        <v>98.811666146632717</v>
      </c>
      <c r="C342">
        <v>101.00143894844</v>
      </c>
      <c r="D342" s="3">
        <v>108.43824189026529</v>
      </c>
      <c r="E342">
        <v>112.01997804862323</v>
      </c>
      <c r="F342">
        <v>117.13748585328005</v>
      </c>
      <c r="G342">
        <v>122.75844312063963</v>
      </c>
      <c r="H342">
        <v>129.60283767371914</v>
      </c>
    </row>
    <row r="343" spans="1:8" x14ac:dyDescent="0.25">
      <c r="A343" s="3">
        <v>26.466666666666665</v>
      </c>
      <c r="B343">
        <v>98.813435366689433</v>
      </c>
      <c r="C343">
        <v>101.00367894989125</v>
      </c>
      <c r="D343" s="3">
        <v>108.44258668423991</v>
      </c>
      <c r="E343">
        <v>112.02559874730331</v>
      </c>
      <c r="F343">
        <v>117.14517406580335</v>
      </c>
      <c r="G343">
        <v>122.76863621973504</v>
      </c>
      <c r="H343">
        <v>129.61616805093672</v>
      </c>
    </row>
    <row r="344" spans="1:8" x14ac:dyDescent="0.25">
      <c r="A344" s="3">
        <v>26.55</v>
      </c>
      <c r="B344">
        <v>98.815165517706077</v>
      </c>
      <c r="C344">
        <v>101.00587123480226</v>
      </c>
      <c r="D344" s="3">
        <v>108.44684828124471</v>
      </c>
      <c r="E344">
        <v>112.03111637985167</v>
      </c>
      <c r="F344">
        <v>117.15272863904124</v>
      </c>
      <c r="G344">
        <v>122.77866039266742</v>
      </c>
      <c r="H344">
        <v>129.62928668095378</v>
      </c>
    </row>
    <row r="345" spans="1:8" x14ac:dyDescent="0.25">
      <c r="A345" s="3">
        <v>26.633333333333333</v>
      </c>
      <c r="B345">
        <v>98.816857462147297</v>
      </c>
      <c r="C345">
        <v>101.00801681922188</v>
      </c>
      <c r="D345" s="3">
        <v>108.45102827319268</v>
      </c>
      <c r="E345">
        <v>112.03653283431932</v>
      </c>
      <c r="F345">
        <v>117.16015189267793</v>
      </c>
      <c r="G345">
        <v>122.78851843330186</v>
      </c>
      <c r="H345">
        <v>129.64219691726788</v>
      </c>
    </row>
    <row r="346" spans="1:8" x14ac:dyDescent="0.25">
      <c r="A346" s="3">
        <v>26.716666666666665</v>
      </c>
      <c r="B346">
        <v>98.818512043450852</v>
      </c>
      <c r="C346">
        <v>101.01011669758105</v>
      </c>
      <c r="D346" s="3">
        <v>108.45512822158213</v>
      </c>
      <c r="E346">
        <v>112.04184996423798</v>
      </c>
      <c r="F346">
        <v>117.16744610624606</v>
      </c>
      <c r="G346">
        <v>122.79821308948247</v>
      </c>
      <c r="H346">
        <v>129.65490206058175</v>
      </c>
    </row>
    <row r="347" spans="1:8" x14ac:dyDescent="0.25">
      <c r="A347" s="3">
        <v>26.8</v>
      </c>
      <c r="B347">
        <v>98.82013008644681</v>
      </c>
      <c r="C347">
        <v>101.01217184315206</v>
      </c>
      <c r="D347" s="3">
        <v>108.4591496580761</v>
      </c>
      <c r="E347">
        <v>112.04706958924878</v>
      </c>
      <c r="F347">
        <v>117.17461351981781</v>
      </c>
      <c r="G347">
        <v>122.80774706378426</v>
      </c>
      <c r="H347">
        <v>129.66740535962452</v>
      </c>
    </row>
    <row r="348" spans="1:8" x14ac:dyDescent="0.25">
      <c r="A348" s="3">
        <v>26.883333333333333</v>
      </c>
      <c r="B348">
        <v>98.821712397767541</v>
      </c>
      <c r="C348">
        <v>101.014183208498</v>
      </c>
      <c r="D348" s="3">
        <v>108.46309408507068</v>
      </c>
      <c r="E348">
        <v>112.05219349571951</v>
      </c>
      <c r="F348">
        <v>117.18165633468425</v>
      </c>
      <c r="G348">
        <v>122.81712301425299</v>
      </c>
      <c r="H348">
        <v>129.67971001196054</v>
      </c>
    </row>
    <row r="349" spans="1:8" x14ac:dyDescent="0.25">
      <c r="A349" s="3">
        <v>26.966666666666665</v>
      </c>
      <c r="B349">
        <v>98.823259766248739</v>
      </c>
      <c r="C349">
        <v>101.01615172591274</v>
      </c>
      <c r="D349" s="3">
        <v>108.46696297625272</v>
      </c>
      <c r="E349">
        <v>112.05722343735084</v>
      </c>
      <c r="F349">
        <v>117.18857671402304</v>
      </c>
      <c r="G349">
        <v>122.82634355513312</v>
      </c>
      <c r="H349">
        <v>129.69181916478576</v>
      </c>
    </row>
    <row r="350" spans="1:8" x14ac:dyDescent="0.25">
      <c r="A350" s="3">
        <v>27.05</v>
      </c>
      <c r="B350">
        <v>98.82477296332155</v>
      </c>
      <c r="C350">
        <v>101.01807830785164</v>
      </c>
      <c r="D350" s="3">
        <v>108.47075777714684</v>
      </c>
      <c r="E350">
        <v>112.06216113577145</v>
      </c>
      <c r="F350">
        <v>117.19537678355492</v>
      </c>
      <c r="G350">
        <v>122.8354112575841</v>
      </c>
      <c r="H350">
        <v>129.70373591571217</v>
      </c>
    </row>
    <row r="351" spans="1:8" x14ac:dyDescent="0.25">
      <c r="A351" s="3">
        <v>27.133333333333333</v>
      </c>
      <c r="B351">
        <v>98.826252743396168</v>
      </c>
      <c r="C351">
        <v>101.01996384735305</v>
      </c>
      <c r="D351" s="3">
        <v>108.4744799056522</v>
      </c>
      <c r="E351">
        <v>112.06700828112244</v>
      </c>
      <c r="F351">
        <v>117.20205863218884</v>
      </c>
      <c r="G351">
        <v>122.84432865038504</v>
      </c>
      <c r="H351">
        <v>129.71546331354031</v>
      </c>
    </row>
    <row r="352" spans="1:8" x14ac:dyDescent="0.25">
      <c r="A352" s="3">
        <v>27.216666666666665</v>
      </c>
      <c r="B352">
        <v>98.827699844236932</v>
      </c>
      <c r="C352">
        <v>101.02180921845093</v>
      </c>
      <c r="D352" s="3">
        <v>108.47813075256899</v>
      </c>
      <c r="E352">
        <v>112.07176653263122</v>
      </c>
      <c r="F352">
        <v>117.20862431265618</v>
      </c>
      <c r="G352">
        <v>122.85309822062807</v>
      </c>
      <c r="H352">
        <v>129.72700435901982</v>
      </c>
    </row>
    <row r="353" spans="1:8" x14ac:dyDescent="0.25">
      <c r="A353" s="3">
        <v>27.3</v>
      </c>
      <c r="B353">
        <v>98.82911498732922</v>
      </c>
      <c r="C353">
        <v>101.02361527657868</v>
      </c>
      <c r="D353" s="3">
        <v>108.48171168211496</v>
      </c>
      <c r="E353">
        <v>112.07643751917492</v>
      </c>
      <c r="F353">
        <v>117.21507584213421</v>
      </c>
      <c r="G353">
        <v>122.86172241440056</v>
      </c>
      <c r="H353">
        <v>129.73836200559865</v>
      </c>
    </row>
    <row r="354" spans="1:8" x14ac:dyDescent="0.25">
      <c r="A354" s="3">
        <v>27.383333333333333</v>
      </c>
      <c r="B354">
        <v>98.830498878238231</v>
      </c>
      <c r="C354">
        <v>101.02538285896451</v>
      </c>
      <c r="D354" s="3">
        <v>108.48522403243226</v>
      </c>
      <c r="E354">
        <v>112.08102283983371</v>
      </c>
      <c r="F354">
        <v>117.22141520285878</v>
      </c>
      <c r="G354">
        <v>122.87020363745631</v>
      </c>
      <c r="H354">
        <v>129.74953916016068</v>
      </c>
    </row>
    <row r="355" spans="1:8" x14ac:dyDescent="0.25">
      <c r="A355" s="3">
        <v>27.466666666666665</v>
      </c>
      <c r="B355">
        <v>98.831852206959923</v>
      </c>
      <c r="C355">
        <v>101.02711278501828</v>
      </c>
      <c r="D355" s="3">
        <v>108.48866911608448</v>
      </c>
      <c r="E355">
        <v>112.085524064434</v>
      </c>
      <c r="F355">
        <v>117.22764434272663</v>
      </c>
      <c r="G355">
        <v>122.87854425587588</v>
      </c>
      <c r="H355">
        <v>129.76053868375226</v>
      </c>
    </row>
    <row r="356" spans="1:8" x14ac:dyDescent="0.25">
      <c r="A356" s="3">
        <v>27.55</v>
      </c>
      <c r="B356">
        <v>98.833175648264202</v>
      </c>
      <c r="C356">
        <v>101.02880585671029</v>
      </c>
      <c r="D356" s="3">
        <v>108.49204822054446</v>
      </c>
      <c r="E356">
        <v>112.08994273408189</v>
      </c>
      <c r="F356">
        <v>117.2337651758875</v>
      </c>
      <c r="G356">
        <v>122.88674659671634</v>
      </c>
      <c r="H356">
        <v>129.77136339229739</v>
      </c>
    </row>
    <row r="357" spans="1:8" x14ac:dyDescent="0.25">
      <c r="A357" s="3">
        <v>27.633333333333333</v>
      </c>
      <c r="B357">
        <v>98.834469862030545</v>
      </c>
      <c r="C357">
        <v>101.03046285894199</v>
      </c>
      <c r="D357" s="3">
        <v>108.49536260867269</v>
      </c>
      <c r="E357">
        <v>112.09428036168687</v>
      </c>
      <c r="F357">
        <v>117.23977958332596</v>
      </c>
      <c r="G357">
        <v>122.89481294865043</v>
      </c>
      <c r="H357">
        <v>129.78201605730226</v>
      </c>
    </row>
    <row r="358" spans="1:8" x14ac:dyDescent="0.25">
      <c r="A358" s="3">
        <v>27.716666666666665</v>
      </c>
      <c r="B358">
        <v>98.835735493576294</v>
      </c>
      <c r="C358">
        <v>101.03208455990874</v>
      </c>
      <c r="D358" s="3">
        <v>108.4986135191867</v>
      </c>
      <c r="E358">
        <v>112.09853843247613</v>
      </c>
      <c r="F358">
        <v>117.2456894134334</v>
      </c>
      <c r="G358">
        <v>122.90274556259551</v>
      </c>
      <c r="H358">
        <v>129.79249940654881</v>
      </c>
    </row>
    <row r="359" spans="1:8" x14ac:dyDescent="0.25">
      <c r="A359" s="3">
        <v>27.8</v>
      </c>
      <c r="B359">
        <v>98.836973173977682</v>
      </c>
      <c r="C359">
        <v>101.033671711455</v>
      </c>
      <c r="D359" s="3">
        <v>108.50180216712155</v>
      </c>
      <c r="E359">
        <v>112.10271840449947</v>
      </c>
      <c r="F359">
        <v>117.25149648257029</v>
      </c>
      <c r="G359">
        <v>122.91054665233229</v>
      </c>
      <c r="H359">
        <v>129.80281612477782</v>
      </c>
    </row>
    <row r="360" spans="1:8" x14ac:dyDescent="0.25">
      <c r="A360" s="3">
        <v>27.883333333333333</v>
      </c>
      <c r="B360">
        <v>98.838183520383808</v>
      </c>
      <c r="C360">
        <v>101.03522504942195</v>
      </c>
      <c r="D360" s="3">
        <v>108.50492974428158</v>
      </c>
      <c r="E360">
        <v>112.10682170912507</v>
      </c>
      <c r="F360">
        <v>117.25720257561873</v>
      </c>
      <c r="G360">
        <v>122.91821839511347</v>
      </c>
      <c r="H360">
        <v>129.81296885436146</v>
      </c>
    </row>
    <row r="361" spans="1:8" x14ac:dyDescent="0.25">
      <c r="A361" s="3">
        <v>27.966666666666665</v>
      </c>
      <c r="B361">
        <v>98.839367136323716</v>
      </c>
      <c r="C361">
        <v>101.03674529398771</v>
      </c>
      <c r="D361" s="3">
        <v>108.50799741968351</v>
      </c>
      <c r="E361">
        <v>112.11084975152632</v>
      </c>
      <c r="F361">
        <v>117.26280944652562</v>
      </c>
      <c r="G361">
        <v>122.9257629322627</v>
      </c>
      <c r="H361">
        <v>129.82296019596555</v>
      </c>
    </row>
    <row r="362" spans="1:8" x14ac:dyDescent="0.25">
      <c r="A362" s="3">
        <v>28.05</v>
      </c>
      <c r="B362">
        <v>98.840524612006689</v>
      </c>
      <c r="C362">
        <v>101.03823315000032</v>
      </c>
      <c r="D362" s="3">
        <v>108.51100633999123</v>
      </c>
      <c r="E362">
        <v>112.11480391115974</v>
      </c>
      <c r="F362">
        <v>117.26831881883649</v>
      </c>
      <c r="G362">
        <v>122.93318236976374</v>
      </c>
      <c r="H362">
        <v>129.8327927092017</v>
      </c>
    </row>
    <row r="363" spans="1:8" x14ac:dyDescent="0.25">
      <c r="A363" s="3">
        <v>28.133333333333333</v>
      </c>
      <c r="B363">
        <v>98.841656524615942</v>
      </c>
      <c r="C363">
        <v>101.03968930730382</v>
      </c>
      <c r="D363" s="3">
        <v>108.51395762994225</v>
      </c>
      <c r="E363">
        <v>112.11868554223436</v>
      </c>
      <c r="F363">
        <v>117.27373238622025</v>
      </c>
      <c r="G363">
        <v>122.94047877884007</v>
      </c>
      <c r="H363">
        <v>129.84246891326941</v>
      </c>
    </row>
    <row r="364" spans="1:8" x14ac:dyDescent="0.25">
      <c r="A364" s="3">
        <v>28.216666666666665</v>
      </c>
      <c r="B364">
        <v>98.842763438595895</v>
      </c>
      <c r="C364">
        <v>101.04111444105713</v>
      </c>
      <c r="D364" s="3">
        <v>108.51685239276613</v>
      </c>
      <c r="E364">
        <v>112.12249597417242</v>
      </c>
      <c r="F364">
        <v>117.27905181298492</v>
      </c>
      <c r="G364">
        <v>122.94765419652519</v>
      </c>
      <c r="H364">
        <v>129.85199128758836</v>
      </c>
    </row>
    <row r="365" spans="1:8" x14ac:dyDescent="0.25">
      <c r="A365" s="3">
        <v>28.3</v>
      </c>
      <c r="B365">
        <v>98.843845905933051</v>
      </c>
      <c r="C365">
        <v>101.04250921204645</v>
      </c>
      <c r="D365" s="3">
        <v>108.51969171059481</v>
      </c>
      <c r="E365">
        <v>112.12623651206184</v>
      </c>
      <c r="F365">
        <v>117.28427873458456</v>
      </c>
      <c r="G365">
        <v>122.95471062622362</v>
      </c>
      <c r="H365">
        <v>129.86136227242093</v>
      </c>
    </row>
    <row r="366" spans="1:8" x14ac:dyDescent="0.25">
      <c r="A366" s="3">
        <v>28.383333333333333</v>
      </c>
      <c r="B366">
        <v>98.844904466430734</v>
      </c>
      <c r="C366">
        <v>101.04387426699085</v>
      </c>
      <c r="D366" s="3">
        <v>108.52247664486538</v>
      </c>
      <c r="E366">
        <v>112.12990843710038</v>
      </c>
      <c r="F366">
        <v>117.28941475811752</v>
      </c>
      <c r="G366">
        <v>122.96165003826279</v>
      </c>
      <c r="H366">
        <v>129.87058426948525</v>
      </c>
    </row>
    <row r="367" spans="1:8" x14ac:dyDescent="0.25">
      <c r="A367" s="3">
        <v>28.466666666666665</v>
      </c>
      <c r="B367">
        <v>98.845939647977772</v>
      </c>
      <c r="C367">
        <v>101.04521023884143</v>
      </c>
      <c r="D367" s="3">
        <v>108.52520823671493</v>
      </c>
      <c r="E367">
        <v>112.13351300703187</v>
      </c>
      <c r="F367">
        <v>117.29446146281607</v>
      </c>
      <c r="G367">
        <v>122.96847437043604</v>
      </c>
      <c r="H367">
        <v>129.87965964255864</v>
      </c>
    </row>
    <row r="368" spans="1:8" x14ac:dyDescent="0.25">
      <c r="A368" s="3">
        <v>28.55</v>
      </c>
      <c r="B368">
        <v>98.846951966811275</v>
      </c>
      <c r="C368">
        <v>101.04651774707416</v>
      </c>
      <c r="D368" s="3">
        <v>108.52788750736811</v>
      </c>
      <c r="E368">
        <v>112.13705145657434</v>
      </c>
      <c r="F368">
        <v>117.29942040052781</v>
      </c>
      <c r="G368">
        <v>122.9751855285368</v>
      </c>
      <c r="H368">
        <v>129.88859071807204</v>
      </c>
    </row>
    <row r="369" spans="1:8" x14ac:dyDescent="0.25">
      <c r="A369" s="3">
        <v>28.633333333333333</v>
      </c>
      <c r="B369">
        <v>98.847941927773576</v>
      </c>
      <c r="C369">
        <v>101.04779739797642</v>
      </c>
      <c r="D369" s="3">
        <v>108.53051545851716</v>
      </c>
      <c r="E369">
        <v>112.14052499784053</v>
      </c>
      <c r="F369">
        <v>117.30429309618864</v>
      </c>
      <c r="G369">
        <v>122.981785386884</v>
      </c>
      <c r="H369">
        <v>129.89737978569499</v>
      </c>
    </row>
    <row r="370" spans="1:8" x14ac:dyDescent="0.25">
      <c r="A370" s="3">
        <v>28.716666666666665</v>
      </c>
      <c r="B370">
        <v>98.84891002456358</v>
      </c>
      <c r="C370">
        <v>101.04904978492759</v>
      </c>
      <c r="D370" s="3">
        <v>108.53309307269487</v>
      </c>
      <c r="E370">
        <v>112.14393482075069</v>
      </c>
      <c r="F370">
        <v>117.30908104828779</v>
      </c>
      <c r="G370">
        <v>122.9882757888391</v>
      </c>
      <c r="H370">
        <v>129.90602909891192</v>
      </c>
    </row>
    <row r="371" spans="1:8" x14ac:dyDescent="0.25">
      <c r="A371" s="3">
        <v>28.8</v>
      </c>
      <c r="B371">
        <v>98.849856739982556</v>
      </c>
      <c r="C371">
        <v>101.05027548867353</v>
      </c>
      <c r="D371" s="3">
        <v>108.53562131364029</v>
      </c>
      <c r="E371">
        <v>112.14728209343785</v>
      </c>
      <c r="F371">
        <v>117.31378572932476</v>
      </c>
      <c r="G371">
        <v>122.99465854731463</v>
      </c>
      <c r="H371">
        <v>129.91454087558915</v>
      </c>
    </row>
    <row r="372" spans="1:8" x14ac:dyDescent="0.25">
      <c r="A372" s="3">
        <v>28.883333333333333</v>
      </c>
      <c r="B372">
        <v>98.850782546174486</v>
      </c>
      <c r="C372">
        <v>101.05147507759537</v>
      </c>
      <c r="D372" s="3">
        <v>108.53810112665762</v>
      </c>
      <c r="E372">
        <v>112.15056796264582</v>
      </c>
      <c r="F372">
        <v>117.31840858625844</v>
      </c>
      <c r="G372">
        <v>123.00093544527446</v>
      </c>
      <c r="H372">
        <v>129.92291729853366</v>
      </c>
    </row>
    <row r="373" spans="1:8" x14ac:dyDescent="0.25">
      <c r="A373" s="3">
        <v>28.966666666666665</v>
      </c>
      <c r="B373">
        <v>98.851687904861151</v>
      </c>
      <c r="C373">
        <v>101.05264910797248</v>
      </c>
      <c r="D373" s="3">
        <v>108.54053343896814</v>
      </c>
      <c r="E373">
        <v>112.15379355411987</v>
      </c>
      <c r="F373">
        <v>117.3229510409486</v>
      </c>
      <c r="G373">
        <v>123.007108236226</v>
      </c>
      <c r="H373">
        <v>129.93116051604272</v>
      </c>
    </row>
    <row r="374" spans="1:8" x14ac:dyDescent="0.25">
      <c r="A374" s="3">
        <v>29.05</v>
      </c>
      <c r="B374">
        <v>98.852573267572055</v>
      </c>
      <c r="C374">
        <v>101.05379812423996</v>
      </c>
      <c r="D374" s="3">
        <v>108.54291916005556</v>
      </c>
      <c r="E374">
        <v>112.15695997299034</v>
      </c>
      <c r="F374">
        <v>117.32741449058969</v>
      </c>
      <c r="G374">
        <v>123.01317864470433</v>
      </c>
      <c r="H374">
        <v>129.93927264244545</v>
      </c>
    </row>
    <row r="375" spans="1:8" x14ac:dyDescent="0.25">
      <c r="A375" s="3">
        <v>29.133333333333333</v>
      </c>
      <c r="B375">
        <v>98.853439075869233</v>
      </c>
      <c r="C375">
        <v>101.05492265924056</v>
      </c>
      <c r="D375" s="3">
        <v>108.54525918200477</v>
      </c>
      <c r="E375">
        <v>112.16006830414925</v>
      </c>
      <c r="F375">
        <v>117.3318003081373</v>
      </c>
      <c r="G375">
        <v>123.0191483667485</v>
      </c>
      <c r="H375">
        <v>129.94725575863572</v>
      </c>
    </row>
    <row r="376" spans="1:8" x14ac:dyDescent="0.25">
      <c r="A376" s="3">
        <v>29.216666666666665</v>
      </c>
      <c r="B376">
        <v>98.854285761567112</v>
      </c>
      <c r="C376">
        <v>101.05602323447133</v>
      </c>
      <c r="D376" s="3">
        <v>108.54755437983408</v>
      </c>
      <c r="E376">
        <v>112.16311961262016</v>
      </c>
      <c r="F376">
        <v>117.33610984272724</v>
      </c>
      <c r="G376">
        <v>123.02501907037005</v>
      </c>
      <c r="H376">
        <v>129.95511191259709</v>
      </c>
    </row>
    <row r="377" spans="1:8" x14ac:dyDescent="0.25">
      <c r="A377" s="3">
        <v>29.3</v>
      </c>
      <c r="B377">
        <v>98.855113746947623</v>
      </c>
      <c r="C377">
        <v>101.05710036032498</v>
      </c>
      <c r="D377" s="3">
        <v>108.54980561182121</v>
      </c>
      <c r="E377">
        <v>112.16611494392116</v>
      </c>
      <c r="F377">
        <v>117.34034442008739</v>
      </c>
      <c r="G377">
        <v>123.03079239601394</v>
      </c>
      <c r="H377">
        <v>129.96284311991934</v>
      </c>
    </row>
    <row r="378" spans="1:8" x14ac:dyDescent="0.25">
      <c r="A378" s="3">
        <v>29.383333333333333</v>
      </c>
      <c r="B378">
        <v>98.855923444970429</v>
      </c>
      <c r="C378">
        <v>101.0581545363262</v>
      </c>
      <c r="D378" s="3">
        <v>108.55201371982304</v>
      </c>
      <c r="E378">
        <v>112.16905532442132</v>
      </c>
      <c r="F378">
        <v>117.3445053429426</v>
      </c>
      <c r="G378">
        <v>123.0364699570119</v>
      </c>
      <c r="H378">
        <v>129.97045136430722</v>
      </c>
    </row>
    <row r="379" spans="1:8" x14ac:dyDescent="0.25">
      <c r="A379" s="3">
        <v>29.466666666666665</v>
      </c>
      <c r="B379">
        <v>98.856715259478619</v>
      </c>
      <c r="C379">
        <v>101.05918625136279</v>
      </c>
      <c r="D379" s="3">
        <v>108.55417952958926</v>
      </c>
      <c r="E379">
        <v>112.17194176169069</v>
      </c>
      <c r="F379">
        <v>117.34859389141245</v>
      </c>
      <c r="G379">
        <v>123.04205334002854</v>
      </c>
      <c r="H379">
        <v>129.97793859808129</v>
      </c>
    </row>
    <row r="380" spans="1:8" x14ac:dyDescent="0.25">
      <c r="A380" s="3">
        <v>29.55</v>
      </c>
      <c r="B380">
        <v>98.857489585399861</v>
      </c>
      <c r="C380">
        <v>101.06019598391207</v>
      </c>
      <c r="D380" s="3">
        <v>108.55630385107011</v>
      </c>
      <c r="E380">
        <v>112.17477524484389</v>
      </c>
      <c r="F380">
        <v>117.35261132340239</v>
      </c>
      <c r="G380">
        <v>123.04754410549999</v>
      </c>
      <c r="H380">
        <v>129.98530674267099</v>
      </c>
    </row>
    <row r="381" spans="1:8" x14ac:dyDescent="0.25">
      <c r="A381" s="3">
        <v>29.633333333333333</v>
      </c>
      <c r="B381">
        <v>98.858246808943093</v>
      </c>
      <c r="C381">
        <v>101.06118420226235</v>
      </c>
      <c r="D381" s="3">
        <v>108.55838747871817</v>
      </c>
      <c r="E381">
        <v>112.17755674487745</v>
      </c>
      <c r="F381">
        <v>117.35655887498794</v>
      </c>
      <c r="G381">
        <v>123.05294378806556</v>
      </c>
      <c r="H381">
        <v>129.99255768909998</v>
      </c>
    </row>
    <row r="382" spans="1:8" x14ac:dyDescent="0.25">
      <c r="A382" s="3">
        <v>29.716666666666665</v>
      </c>
      <c r="B382">
        <v>98.858987307790869</v>
      </c>
      <c r="C382">
        <v>101.06215136472979</v>
      </c>
      <c r="D382" s="3">
        <v>108.56043119178447</v>
      </c>
      <c r="E382">
        <v>112.18028721500103</v>
      </c>
      <c r="F382">
        <v>117.36043776079245</v>
      </c>
      <c r="G382">
        <v>123.05825389699228</v>
      </c>
      <c r="H382">
        <v>129.99969329846414</v>
      </c>
    </row>
    <row r="383" spans="1:8" x14ac:dyDescent="0.25">
      <c r="A383" s="3">
        <v>29.8</v>
      </c>
      <c r="B383">
        <v>98.859711451287509</v>
      </c>
      <c r="C383">
        <v>101.06309791987051</v>
      </c>
      <c r="D383" s="3">
        <v>108.56243575460896</v>
      </c>
      <c r="E383">
        <v>112.18296759096255</v>
      </c>
      <c r="F383">
        <v>117.36424917435826</v>
      </c>
      <c r="G383">
        <v>123.06347591659255</v>
      </c>
      <c r="H383">
        <v>130.00671540240202</v>
      </c>
    </row>
    <row r="384" spans="1:8" x14ac:dyDescent="0.25">
      <c r="A384" s="3">
        <v>29.883333333333333</v>
      </c>
      <c r="B384">
        <v>98.860419600623104</v>
      </c>
      <c r="C384">
        <v>101.06402430668841</v>
      </c>
      <c r="D384" s="3">
        <v>108.56440191690535</v>
      </c>
      <c r="E384">
        <v>112.1855987913675</v>
      </c>
      <c r="F384">
        <v>117.36799428851155</v>
      </c>
      <c r="G384">
        <v>123.06861130663495</v>
      </c>
      <c r="H384">
        <v>130.01362580355806</v>
      </c>
    </row>
    <row r="385" spans="1:8" x14ac:dyDescent="0.25">
      <c r="A385" s="3">
        <v>29.966666666666665</v>
      </c>
      <c r="B385">
        <v>98.861112109013391</v>
      </c>
      <c r="C385">
        <v>101.06493095483832</v>
      </c>
      <c r="D385" s="3">
        <v>108.56633041404071</v>
      </c>
      <c r="E385">
        <v>112.18818171799234</v>
      </c>
      <c r="F385">
        <v>117.37167425572086</v>
      </c>
      <c r="G385">
        <v>123.07366150274834</v>
      </c>
      <c r="H385">
        <v>130.02042627603853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5"/>
  <sheetViews>
    <sheetView topLeftCell="A2" workbookViewId="0">
      <selection activeCell="G39" sqref="G39"/>
    </sheetView>
  </sheetViews>
  <sheetFormatPr baseColWidth="10" defaultRowHeight="15" x14ac:dyDescent="0.25"/>
  <cols>
    <col min="1" max="6" width="11.42578125" style="3"/>
    <col min="8" max="16384" width="11.42578125" style="3"/>
  </cols>
  <sheetData>
    <row r="1" spans="1:7" x14ac:dyDescent="0.25">
      <c r="G1" s="3"/>
    </row>
    <row r="2" spans="1:7" x14ac:dyDescent="0.25">
      <c r="A2" s="3" t="s">
        <v>87</v>
      </c>
      <c r="B2" s="3" t="s">
        <v>95</v>
      </c>
      <c r="C2" s="3" t="s">
        <v>94</v>
      </c>
      <c r="D2" s="3" t="s">
        <v>96</v>
      </c>
      <c r="E2" s="3" t="s">
        <v>97</v>
      </c>
      <c r="F2" s="3" t="s">
        <v>98</v>
      </c>
    </row>
    <row r="3" spans="1:7" x14ac:dyDescent="0.25">
      <c r="A3" s="3">
        <v>0</v>
      </c>
      <c r="B3" s="3">
        <v>20</v>
      </c>
      <c r="C3" s="3">
        <v>20</v>
      </c>
      <c r="D3" s="3">
        <v>20</v>
      </c>
      <c r="E3" s="8">
        <v>20</v>
      </c>
      <c r="F3" s="3">
        <v>20</v>
      </c>
    </row>
    <row r="4" spans="1:7" x14ac:dyDescent="0.25">
      <c r="A4" s="3">
        <v>8.3333333333333329E-2</v>
      </c>
      <c r="B4" s="3">
        <v>21.380280825370964</v>
      </c>
      <c r="C4" s="3">
        <v>21.454542938851258</v>
      </c>
      <c r="D4" s="3">
        <v>21.556585784739752</v>
      </c>
      <c r="E4" s="3">
        <v>21.826826372368181</v>
      </c>
      <c r="F4" s="3">
        <v>22.118686207006885</v>
      </c>
    </row>
    <row r="5" spans="1:7" x14ac:dyDescent="0.25">
      <c r="A5" s="3">
        <v>0.1</v>
      </c>
      <c r="B5" s="3">
        <v>21.653763059540715</v>
      </c>
      <c r="C5" s="3">
        <v>21.742649464309707</v>
      </c>
      <c r="D5" s="3">
        <v>21.864772846359809</v>
      </c>
      <c r="E5" s="3">
        <v>22.188111720742153</v>
      </c>
      <c r="F5" s="3">
        <v>22.537186163354061</v>
      </c>
    </row>
    <row r="6" spans="1:7" x14ac:dyDescent="0.25">
      <c r="A6" s="3">
        <v>0.11666666666666667</v>
      </c>
      <c r="B6" s="3">
        <v>21.925602707253663</v>
      </c>
      <c r="C6" s="3">
        <v>22.029003542847668</v>
      </c>
      <c r="D6" s="3">
        <v>22.171053289566238</v>
      </c>
      <c r="E6" s="3">
        <v>22.547064459421861</v>
      </c>
      <c r="F6" s="3">
        <v>22.952865156888389</v>
      </c>
    </row>
    <row r="7" spans="1:7" x14ac:dyDescent="0.25">
      <c r="A7" s="3">
        <v>0.13333333333333333</v>
      </c>
      <c r="B7" s="3">
        <v>22.196735922904207</v>
      </c>
      <c r="C7" s="3">
        <v>22.314595490292017</v>
      </c>
      <c r="D7" s="3">
        <v>22.476492273108043</v>
      </c>
      <c r="E7" s="3">
        <v>22.904950189957749</v>
      </c>
      <c r="F7" s="3">
        <v>23.367208691903368</v>
      </c>
    </row>
    <row r="8" spans="1:7" x14ac:dyDescent="0.25">
      <c r="A8" s="3">
        <v>0.15</v>
      </c>
      <c r="B8" s="3">
        <v>22.467112631911416</v>
      </c>
      <c r="C8" s="3">
        <v>22.59937188939298</v>
      </c>
      <c r="D8" s="3">
        <v>22.781031733546115</v>
      </c>
      <c r="E8" s="3">
        <v>23.261698289830139</v>
      </c>
      <c r="F8" s="3">
        <v>23.780132256766887</v>
      </c>
    </row>
    <row r="9" spans="1:7" x14ac:dyDescent="0.25">
      <c r="A9" s="3">
        <v>0.16666666666666666</v>
      </c>
      <c r="B9" s="3">
        <v>22.736730106344027</v>
      </c>
      <c r="C9" s="3">
        <v>22.88332992984655</v>
      </c>
      <c r="D9" s="3">
        <v>23.084668771676775</v>
      </c>
      <c r="E9" s="3">
        <v>23.617305776856572</v>
      </c>
      <c r="F9" s="3">
        <v>24.191633066650819</v>
      </c>
    </row>
    <row r="10" spans="1:7" x14ac:dyDescent="0.25">
      <c r="A10" s="3">
        <v>0.18333333333333332</v>
      </c>
      <c r="B10" s="3">
        <v>23.005585674595501</v>
      </c>
      <c r="C10" s="3">
        <v>23.166466856676447</v>
      </c>
      <c r="D10" s="3">
        <v>23.387400541444975</v>
      </c>
      <c r="E10" s="3">
        <v>23.971769711376794</v>
      </c>
      <c r="F10" s="3">
        <v>24.601708358951448</v>
      </c>
    </row>
    <row r="11" spans="1:7" x14ac:dyDescent="0.25">
      <c r="A11" s="3">
        <v>0.2</v>
      </c>
      <c r="B11" s="3">
        <v>23.273677056164235</v>
      </c>
      <c r="C11" s="3">
        <v>23.448780332800752</v>
      </c>
      <c r="D11" s="3">
        <v>23.689224651912511</v>
      </c>
      <c r="E11" s="3">
        <v>24.325087709107397</v>
      </c>
      <c r="F11" s="3">
        <v>25.01035603598659</v>
      </c>
    </row>
    <row r="12" spans="1:7" x14ac:dyDescent="0.25">
      <c r="A12" s="3">
        <v>0.21666666666666667</v>
      </c>
      <c r="B12" s="3">
        <v>23.54100229524046</v>
      </c>
      <c r="C12" s="3">
        <v>23.730268367922392</v>
      </c>
      <c r="D12" s="3">
        <v>23.990139089570516</v>
      </c>
      <c r="E12" s="3">
        <v>24.677257845381476</v>
      </c>
      <c r="F12" s="3">
        <v>25.417574548751634</v>
      </c>
    </row>
    <row r="13" spans="1:7" x14ac:dyDescent="0.25">
      <c r="A13" s="3">
        <v>0.23333333333333334</v>
      </c>
      <c r="B13" s="3">
        <v>23.807559713061437</v>
      </c>
      <c r="C13" s="3">
        <v>24.010929267569441</v>
      </c>
      <c r="D13" s="3">
        <v>24.290142162744655</v>
      </c>
      <c r="E13" s="3">
        <v>25.028278586864566</v>
      </c>
      <c r="F13" s="3">
        <v>25.823362814331471</v>
      </c>
    </row>
    <row r="14" spans="1:7" x14ac:dyDescent="0.25">
      <c r="A14" s="3">
        <v>0.25</v>
      </c>
      <c r="B14" s="3">
        <v>24.073347870624001</v>
      </c>
      <c r="C14" s="3">
        <v>24.290761593207069</v>
      </c>
      <c r="D14" s="3">
        <v>24.589232458070462</v>
      </c>
      <c r="E14" s="3">
        <v>25.378148738074056</v>
      </c>
      <c r="F14" s="3">
        <v>26.227720151201492</v>
      </c>
    </row>
    <row r="15" spans="1:7" x14ac:dyDescent="0.25">
      <c r="A15" s="3">
        <v>0.26666666666666666</v>
      </c>
      <c r="B15" s="3">
        <v>24.33836553888878</v>
      </c>
      <c r="C15" s="3">
        <v>24.569764130360088</v>
      </c>
      <c r="D15" s="3">
        <v>24.887408805704951</v>
      </c>
      <c r="E15" s="3">
        <v>25.726867398623131</v>
      </c>
      <c r="F15" s="3">
        <v>26.630646227500421</v>
      </c>
    </row>
    <row r="16" spans="1:7" x14ac:dyDescent="0.25">
      <c r="A16" s="3">
        <v>0.28333333333333333</v>
      </c>
      <c r="B16" s="3">
        <v>24.602611674536405</v>
      </c>
      <c r="C16" s="3">
        <v>24.847935862672966</v>
      </c>
      <c r="D16" s="3">
        <v>25.184670251014822</v>
      </c>
      <c r="E16" s="3">
        <v>26.074433928419211</v>
      </c>
      <c r="F16" s="3">
        <v>27.032141018928982</v>
      </c>
    </row>
    <row r="17" spans="1:6" x14ac:dyDescent="0.25">
      <c r="A17" s="3">
        <v>0.3</v>
      </c>
      <c r="B17" s="3">
        <v>24.866085399935596</v>
      </c>
      <c r="C17" s="3">
        <v>25.125275950474716</v>
      </c>
      <c r="D17" s="3">
        <v>25.481016031179539</v>
      </c>
      <c r="E17" s="3">
        <v>26.420847918901462</v>
      </c>
      <c r="F17" s="3">
        <v>27.432204773959651</v>
      </c>
    </row>
    <row r="18" spans="1:6" x14ac:dyDescent="0.25">
      <c r="A18" s="3">
        <v>0.31666666666666665</v>
      </c>
      <c r="B18" s="3">
        <v>25.128785986370691</v>
      </c>
      <c r="C18" s="3">
        <v>25.401783712830476</v>
      </c>
      <c r="D18" s="3">
        <v>25.776445555599018</v>
      </c>
      <c r="E18" s="3">
        <v>26.766109168955147</v>
      </c>
      <c r="F18" s="3">
        <v>27.830837984710499</v>
      </c>
    </row>
    <row r="19" spans="1:6" x14ac:dyDescent="0.25">
      <c r="A19" s="3">
        <v>0.33333333333333331</v>
      </c>
      <c r="B19" s="3">
        <v>25.390712839835373</v>
      </c>
      <c r="C19" s="3">
        <v>25.677458612338484</v>
      </c>
      <c r="D19" s="3">
        <v>26.070958389297559</v>
      </c>
      <c r="E19" s="3">
        <v>27.110217664510458</v>
      </c>
      <c r="F19" s="3">
        <v>28.228041362282866</v>
      </c>
    </row>
    <row r="20" spans="1:6" x14ac:dyDescent="0.25">
      <c r="A20" s="3">
        <v>0.35</v>
      </c>
      <c r="B20" s="3">
        <v>25.651865488877348</v>
      </c>
      <c r="C20" s="3">
        <v>25.952300242121506</v>
      </c>
      <c r="D20" s="3">
        <v>26.364554238723041</v>
      </c>
      <c r="E20" s="3">
        <v>27.453173561087912</v>
      </c>
      <c r="F20" s="3">
        <v>28.623815815669904</v>
      </c>
    </row>
    <row r="21" spans="1:6" x14ac:dyDescent="0.25">
      <c r="A21" s="3">
        <v>0.36666666666666664</v>
      </c>
      <c r="B21" s="3">
        <v>25.912243574104043</v>
      </c>
      <c r="C21" s="3">
        <v>26.226308314595663</v>
      </c>
      <c r="D21" s="3">
        <v>26.657232939486494</v>
      </c>
      <c r="E21" s="3">
        <v>27.79497716873141</v>
      </c>
      <c r="F21" s="3">
        <v>29.0181624335595</v>
      </c>
    </row>
    <row r="22" spans="1:6" x14ac:dyDescent="0.25">
      <c r="A22" s="3">
        <v>0.38333333333333336</v>
      </c>
      <c r="B22" s="3">
        <v>26.171846839049465</v>
      </c>
      <c r="C22" s="3">
        <v>26.499482651695935</v>
      </c>
      <c r="D22" s="3">
        <v>26.948994445692051</v>
      </c>
      <c r="E22" s="3">
        <v>28.135628938898957</v>
      </c>
      <c r="F22" s="3">
        <v>29.411082468510855</v>
      </c>
    </row>
    <row r="23" spans="1:6" x14ac:dyDescent="0.25">
      <c r="A23" s="3">
        <v>0.4</v>
      </c>
      <c r="B23" s="3">
        <v>26.43067512216825</v>
      </c>
      <c r="C23" s="3">
        <v>26.771823176308072</v>
      </c>
      <c r="D23" s="3">
        <v>27.239838820584257</v>
      </c>
      <c r="E23" s="3">
        <v>28.475129452975306</v>
      </c>
      <c r="F23" s="3">
        <v>29.802577323098095</v>
      </c>
    </row>
    <row r="24" spans="1:6" x14ac:dyDescent="0.25">
      <c r="A24" s="3">
        <v>0.41666666666666669</v>
      </c>
      <c r="B24" s="3">
        <v>26.688728349772049</v>
      </c>
      <c r="C24" s="3">
        <v>27.043329904709161</v>
      </c>
      <c r="D24" s="3">
        <v>27.529766228296879</v>
      </c>
      <c r="E24" s="3">
        <v>28.813479412141206</v>
      </c>
      <c r="F24" s="3">
        <v>30.19264853769932</v>
      </c>
    </row>
    <row r="25" spans="1:6" x14ac:dyDescent="0.25">
      <c r="A25" s="3">
        <v>0.43333333333333335</v>
      </c>
      <c r="B25" s="3">
        <v>26.946006529760492</v>
      </c>
      <c r="C25" s="3">
        <v>27.314002939858764</v>
      </c>
      <c r="D25" s="3">
        <v>27.818776926530688</v>
      </c>
      <c r="E25" s="3">
        <v>29.150679628386932</v>
      </c>
      <c r="F25" s="3">
        <v>30.581297779673861</v>
      </c>
    </row>
    <row r="26" spans="1:6" x14ac:dyDescent="0.25">
      <c r="A26" s="3">
        <v>0.45</v>
      </c>
      <c r="B26" s="3">
        <v>27.202509746027385</v>
      </c>
      <c r="C26" s="3">
        <v>27.583842465412886</v>
      </c>
      <c r="D26" s="3">
        <v>28.106871260020807</v>
      </c>
      <c r="E26" s="3">
        <v>29.486731016498606</v>
      </c>
      <c r="F26" s="3">
        <v>30.96852683371975</v>
      </c>
    </row>
    <row r="27" spans="1:6" x14ac:dyDescent="0.25">
      <c r="A27" s="3">
        <v>0.46666666666666667</v>
      </c>
      <c r="B27" s="3">
        <v>27.458238153444761</v>
      </c>
      <c r="C27" s="3">
        <v>27.852848740356645</v>
      </c>
      <c r="D27" s="3">
        <v>28.394049654679883</v>
      </c>
      <c r="E27" s="3">
        <v>29.821634586877369</v>
      </c>
      <c r="F27" s="3">
        <v>31.354337593241695</v>
      </c>
    </row>
    <row r="28" spans="1:6" x14ac:dyDescent="0.25">
      <c r="A28" s="3">
        <v>0.48333333333333334</v>
      </c>
      <c r="B28" s="3">
        <v>27.713191973344784</v>
      </c>
      <c r="C28" s="3">
        <v>28.121022094169959</v>
      </c>
      <c r="D28" s="3">
        <v>28.68031261232359</v>
      </c>
      <c r="E28" s="3">
        <v>30.15539143907619</v>
      </c>
      <c r="F28" s="3">
        <v>31.738732052589821</v>
      </c>
    </row>
    <row r="29" spans="1:6" x14ac:dyDescent="0.25">
      <c r="A29" s="3">
        <v>0.5</v>
      </c>
      <c r="B29" s="3">
        <v>27.967371489433056</v>
      </c>
      <c r="C29" s="3">
        <v>28.38836292245518</v>
      </c>
      <c r="D29" s="3">
        <v>28.965660705900831</v>
      </c>
      <c r="E29" s="3">
        <v>30.488002755958799</v>
      </c>
      <c r="F29" s="3">
        <v>32.121712300053275</v>
      </c>
    </row>
    <row r="30" spans="1:6" x14ac:dyDescent="0.25">
      <c r="A30" s="3">
        <v>0.51666666666666672</v>
      </c>
      <c r="B30" s="3">
        <v>28.220777044077888</v>
      </c>
      <c r="C30" s="3">
        <v>28.654871682967311</v>
      </c>
      <c r="D30" s="3">
        <v>29.250094575163807</v>
      </c>
      <c r="E30" s="3">
        <v>30.819469798400888</v>
      </c>
      <c r="F30" s="3">
        <v>32.50328051151174</v>
      </c>
    </row>
    <row r="31" spans="1:6" x14ac:dyDescent="0.25">
      <c r="A31" s="3">
        <v>0.53333333333333333</v>
      </c>
      <c r="B31" s="3">
        <v>28.473409034928917</v>
      </c>
      <c r="C31" s="3">
        <v>28.920548891996901</v>
      </c>
      <c r="D31" s="3">
        <v>29.533614922723455</v>
      </c>
      <c r="E31" s="3">
        <v>31.149793900466356</v>
      </c>
      <c r="F31" s="3">
        <v>32.883438944663304</v>
      </c>
    </row>
    <row r="32" spans="1:6" x14ac:dyDescent="0.25">
      <c r="A32" s="3">
        <v>0.55000000000000004</v>
      </c>
      <c r="B32" s="3">
        <v>28.725267911825515</v>
      </c>
      <c r="C32" s="3">
        <v>29.185395121063312</v>
      </c>
      <c r="D32" s="3">
        <v>29.81622251044406</v>
      </c>
      <c r="E32" s="3">
        <v>31.478976465001757</v>
      </c>
      <c r="F32" s="3">
        <v>33.262189933759629</v>
      </c>
    </row>
    <row r="33" spans="1:6" x14ac:dyDescent="0.25">
      <c r="A33" s="3">
        <v>0.6333333333333333</v>
      </c>
      <c r="B33" s="3">
        <v>29.980699222505319</v>
      </c>
      <c r="C33" s="3">
        <v>30.505474485158885</v>
      </c>
      <c r="D33" s="3">
        <v>31.224700738912482</v>
      </c>
      <c r="E33" s="3">
        <v>33.119188937995339</v>
      </c>
      <c r="F33" s="3">
        <v>35.148919688909182</v>
      </c>
    </row>
    <row r="34" spans="1:6" x14ac:dyDescent="0.25">
      <c r="A34" s="3">
        <v>0.71666666666666667</v>
      </c>
      <c r="B34" s="3">
        <v>31.221507364767088</v>
      </c>
      <c r="C34" s="3">
        <v>31.80976066196105</v>
      </c>
      <c r="D34" s="3">
        <v>32.615724694483376</v>
      </c>
      <c r="E34" s="3">
        <v>34.737261423581117</v>
      </c>
      <c r="F34" s="3">
        <v>37.008008028571915</v>
      </c>
    </row>
    <row r="35" spans="1:6" x14ac:dyDescent="0.25">
      <c r="A35" s="3">
        <v>0.8</v>
      </c>
      <c r="B35" s="3">
        <v>32.442902636497109</v>
      </c>
      <c r="C35" s="3">
        <v>33.093196980705919</v>
      </c>
      <c r="D35" s="3">
        <v>33.983871340404804</v>
      </c>
      <c r="E35" s="3">
        <v>36.326804787693106</v>
      </c>
      <c r="F35" s="3">
        <v>38.832032271747224</v>
      </c>
    </row>
    <row r="36" spans="1:6" x14ac:dyDescent="0.25">
      <c r="A36" s="3">
        <v>0.8833333333333333</v>
      </c>
      <c r="B36" s="3">
        <v>33.645030238392501</v>
      </c>
      <c r="C36" s="3">
        <v>34.355949408677319</v>
      </c>
      <c r="D36" s="3">
        <v>35.329337945829408</v>
      </c>
      <c r="E36" s="3">
        <v>37.88811525895418</v>
      </c>
      <c r="F36" s="3">
        <v>40.621422900495737</v>
      </c>
    </row>
    <row r="37" spans="1:6" x14ac:dyDescent="0.25">
      <c r="A37" s="3">
        <v>0.96666666666666667</v>
      </c>
      <c r="B37" s="3">
        <v>34.828014738331674</v>
      </c>
      <c r="C37" s="3">
        <v>35.598161436760797</v>
      </c>
      <c r="D37" s="3">
        <v>36.652296604166239</v>
      </c>
      <c r="E37" s="3">
        <v>39.421455714353847</v>
      </c>
      <c r="F37" s="3">
        <v>42.376566301593463</v>
      </c>
    </row>
    <row r="38" spans="1:6" x14ac:dyDescent="0.25">
      <c r="A38" s="3">
        <v>1.05</v>
      </c>
      <c r="B38" s="3">
        <v>35.991995584940938</v>
      </c>
      <c r="C38" s="3">
        <v>36.819992134757058</v>
      </c>
      <c r="D38" s="3">
        <v>37.952935850356333</v>
      </c>
      <c r="E38" s="3">
        <v>40.927107104797507</v>
      </c>
      <c r="F38" s="3">
        <v>44.097867379055728</v>
      </c>
    </row>
    <row r="39" spans="1:6" x14ac:dyDescent="0.25">
      <c r="A39" s="3">
        <v>1.1333333333333333</v>
      </c>
      <c r="B39" s="3">
        <v>37.137124273939911</v>
      </c>
      <c r="C39" s="3">
        <v>38.021613125645167</v>
      </c>
      <c r="D39" s="3">
        <v>39.231457372736514</v>
      </c>
      <c r="E39" s="3">
        <v>42.4053644944564</v>
      </c>
      <c r="F39" s="3">
        <v>45.785744938568733</v>
      </c>
    </row>
    <row r="40" spans="1:6" x14ac:dyDescent="0.25">
      <c r="A40" s="3">
        <v>1.2166666666666666</v>
      </c>
      <c r="B40" s="3">
        <v>38.263562389359585</v>
      </c>
      <c r="C40" s="3">
        <v>39.203206500969799</v>
      </c>
      <c r="D40" s="3">
        <v>40.488073758860416</v>
      </c>
      <c r="E40" s="3">
        <v>43.856534388001151</v>
      </c>
      <c r="F40" s="3">
        <v>47.440628642066144</v>
      </c>
    </row>
    <row r="41" spans="1:6" x14ac:dyDescent="0.25">
      <c r="A41" s="3">
        <v>1.3</v>
      </c>
      <c r="B41" s="3">
        <v>39.371480029171657</v>
      </c>
      <c r="C41" s="3">
        <v>40.364963147543357</v>
      </c>
      <c r="D41" s="3">
        <v>41.723006689909006</v>
      </c>
      <c r="E41" s="3">
        <v>45.280932605488026</v>
      </c>
      <c r="F41" s="3">
        <v>49.06295661379194</v>
      </c>
    </row>
    <row r="42" spans="1:6" x14ac:dyDescent="0.25">
      <c r="A42" s="3">
        <v>1.3833333333333333</v>
      </c>
      <c r="B42" s="3">
        <v>40.46105451755701</v>
      </c>
      <c r="C42" s="3">
        <v>41.507081380721274</v>
      </c>
      <c r="D42" s="3">
        <v>42.936485469192384</v>
      </c>
      <c r="E42" s="3">
        <v>46.678882563717245</v>
      </c>
      <c r="F42" s="3">
        <v>50.65317352693819</v>
      </c>
    </row>
    <row r="43" spans="1:6" x14ac:dyDescent="0.25">
      <c r="A43" s="3">
        <v>1.4666666666666666</v>
      </c>
      <c r="B43" s="3">
        <v>41.532469334573896</v>
      </c>
      <c r="C43" s="3">
        <v>42.629765810025361</v>
      </c>
      <c r="D43" s="3">
        <v>44.12874580354076</v>
      </c>
      <c r="E43" s="3">
        <v>48.050713863819965</v>
      </c>
      <c r="F43" s="3">
        <v>52.211729049535329</v>
      </c>
    </row>
    <row r="44" spans="1:6" x14ac:dyDescent="0.25">
      <c r="A44" s="3">
        <v>1.55</v>
      </c>
      <c r="B44" s="3">
        <v>42.585913214210855</v>
      </c>
      <c r="C44" s="3">
        <v>43.733226384577229</v>
      </c>
      <c r="D44" s="3">
        <v>45.300028780125231</v>
      </c>
      <c r="E44" s="3">
        <v>49.39676111425139</v>
      </c>
      <c r="F44" s="3">
        <v>53.739076564154161</v>
      </c>
    </row>
    <row r="45" spans="1:6" x14ac:dyDescent="0.25">
      <c r="A45" s="3">
        <v>1.6333333333333333</v>
      </c>
      <c r="B45" s="3">
        <v>43.621579375229764</v>
      </c>
      <c r="C45" s="3">
        <v>44.817677580197291</v>
      </c>
      <c r="D45" s="3">
        <v>46.450579997008667</v>
      </c>
      <c r="E45" s="3">
        <v>50.717362937897299</v>
      </c>
      <c r="F45" s="3">
        <v>55.235672099781965</v>
      </c>
    </row>
    <row r="46" spans="1:6" x14ac:dyDescent="0.25">
      <c r="A46" s="3">
        <v>1.7166666666666666</v>
      </c>
      <c r="B46" s="3">
        <v>44.639664858387057</v>
      </c>
      <c r="C46" s="3">
        <v>45.883337699874012</v>
      </c>
      <c r="D46" s="3">
        <v>47.580648816512898</v>
      </c>
      <c r="E46" s="3">
        <v>52.012861125366648</v>
      </c>
      <c r="F46" s="3">
        <v>56.701973430510094</v>
      </c>
    </row>
    <row r="47" spans="1:6" x14ac:dyDescent="0.25">
      <c r="A47" s="3">
        <v>1.8</v>
      </c>
      <c r="B47" s="3">
        <v>45.640369950064283</v>
      </c>
      <c r="C47" s="3">
        <v>46.930428266220076</v>
      </c>
      <c r="D47" s="3">
        <v>48.69048771805781</v>
      </c>
      <c r="E47" s="3">
        <v>53.283599905919203</v>
      </c>
      <c r="F47" s="3">
        <v>58.138439307072211</v>
      </c>
    </row>
    <row r="48" spans="1:6" x14ac:dyDescent="0.25">
      <c r="A48" s="3">
        <v>1.8833333333333333</v>
      </c>
      <c r="B48" s="3">
        <v>46.623897676960915</v>
      </c>
      <c r="C48" s="3">
        <v>47.959173489490098</v>
      </c>
      <c r="D48" s="3">
        <v>49.780351732557385</v>
      </c>
      <c r="E48" s="3">
        <v>54.529925314198337</v>
      </c>
      <c r="F48" s="3">
        <v>59.545528795430236</v>
      </c>
    </row>
    <row r="49" spans="1:6" x14ac:dyDescent="0.25">
      <c r="A49" s="3">
        <v>1.9666666666666666</v>
      </c>
      <c r="B49" s="3">
        <v>47.590453359882297</v>
      </c>
      <c r="C49" s="3">
        <v>48.969799798360171</v>
      </c>
      <c r="D49" s="3">
        <v>50.850497944427737</v>
      </c>
      <c r="E49" s="3">
        <v>55.752184635848522</v>
      </c>
      <c r="F49" s="3">
        <v>60.923700702549795</v>
      </c>
    </row>
    <row r="50" spans="1:6" x14ac:dyDescent="0.25">
      <c r="A50" s="3">
        <v>2.0499999999999998</v>
      </c>
      <c r="B50" s="3">
        <v>48.540244217169963</v>
      </c>
      <c r="C50" s="3">
        <v>49.962535423366724</v>
      </c>
      <c r="D50" s="3">
        <v>51.901185050214465</v>
      </c>
      <c r="E50" s="3">
        <v>56.950725918742918</v>
      </c>
      <c r="F50" s="3">
        <v>62.273413073908856</v>
      </c>
    </row>
    <row r="51" spans="1:6" x14ac:dyDescent="0.25">
      <c r="A51" s="3">
        <v>2.1333333333333333</v>
      </c>
      <c r="B51" s="3">
        <v>49.473479010220863</v>
      </c>
      <c r="C51" s="3">
        <v>50.937610024938756</v>
      </c>
      <c r="D51" s="3">
        <v>52.932672965075476</v>
      </c>
      <c r="E51" s="3">
        <v>58.125897539294172</v>
      </c>
      <c r="F51" s="3">
        <v>63.59512275058897</v>
      </c>
    </row>
    <row r="52" spans="1:6" x14ac:dyDescent="0.25">
      <c r="A52" s="3">
        <v>2.2166666666666668</v>
      </c>
      <c r="B52" s="3">
        <v>50.390367724996253</v>
      </c>
      <c r="C52" s="3">
        <v>51.895254359516883</v>
      </c>
      <c r="D52" s="3">
        <v>53.945222470060834</v>
      </c>
      <c r="E52" s="3">
        <v>59.278047815419185</v>
      </c>
      <c r="F52" s="3">
        <v>64.889284976312041</v>
      </c>
    </row>
    <row r="53" spans="1:6" x14ac:dyDescent="0.25">
      <c r="A53" s="3">
        <v>2.2999999999999998</v>
      </c>
      <c r="B53" s="3">
        <v>51.291121284548495</v>
      </c>
      <c r="C53" s="3">
        <v>52.835699978461044</v>
      </c>
      <c r="D53" s="3">
        <v>54.939094894452047</v>
      </c>
      <c r="E53" s="3">
        <v>60.407524659349171</v>
      </c>
      <c r="F53" s="3">
        <v>66.156353046717925</v>
      </c>
    </row>
    <row r="54" spans="1:6" x14ac:dyDescent="0.25">
      <c r="A54" s="3">
        <v>2.3833333333333333</v>
      </c>
      <c r="B54" s="3">
        <v>52.175951288477741</v>
      </c>
      <c r="C54" s="3">
        <v>53.759178955395349</v>
      </c>
      <c r="D54" s="3">
        <v>55.914551828457284</v>
      </c>
      <c r="E54" s="3">
        <v>61.514675264741001</v>
      </c>
      <c r="F54" s="3">
        <v>67.396777994678246</v>
      </c>
    </row>
    <row r="55" spans="1:6" x14ac:dyDescent="0.25">
      <c r="A55" s="3">
        <v>2.4666666666666668</v>
      </c>
      <c r="B55" s="3">
        <v>53.045069775930095</v>
      </c>
      <c r="C55" s="3">
        <v>54.665923638387959</v>
      </c>
      <c r="D55" s="3">
        <v>56.87185486237663</v>
      </c>
      <c r="E55" s="3">
        <v>62.599845823542474</v>
      </c>
      <c r="F55" s="3">
        <v>68.611008306616469</v>
      </c>
    </row>
    <row r="56" spans="1:6" x14ac:dyDescent="0.25">
      <c r="A56" s="3">
        <v>2.5499999999999998</v>
      </c>
      <c r="B56" s="3">
        <v>53.898689009308306</v>
      </c>
      <c r="C56" s="3">
        <v>55.556166423962239</v>
      </c>
      <c r="D56" s="3">
        <v>57.811265349003925</v>
      </c>
      <c r="E56" s="3">
        <v>63.663381268855801</v>
      </c>
      <c r="F56" s="3">
        <v>69.799489665731201</v>
      </c>
    </row>
    <row r="57" spans="1:6" x14ac:dyDescent="0.25">
      <c r="A57" s="3">
        <v>2.6333333333333333</v>
      </c>
      <c r="B57" s="3">
        <v>54.737021276316305</v>
      </c>
      <c r="C57" s="3">
        <v>56.43013955041728</v>
      </c>
      <c r="D57" s="3">
        <v>58.733044186556285</v>
      </c>
      <c r="E57" s="3">
        <v>64.705625040677745</v>
      </c>
      <c r="F57" s="3">
        <v>70.962664718756258</v>
      </c>
    </row>
    <row r="58" spans="1:6" x14ac:dyDescent="0.25">
      <c r="A58" s="3">
        <v>2.7166666666666668</v>
      </c>
      <c r="B58" s="3">
        <v>55.560278708325221</v>
      </c>
      <c r="C58" s="3">
        <v>57.288074908326998</v>
      </c>
      <c r="D58" s="3">
        <v>59.637451619847681</v>
      </c>
      <c r="E58" s="3">
        <v>65.726918871905724</v>
      </c>
      <c r="F58" s="3">
        <v>72.100972863479569</v>
      </c>
    </row>
    <row r="59" spans="1:6" x14ac:dyDescent="0.25">
      <c r="A59" s="3">
        <v>2.8</v>
      </c>
      <c r="B59" s="3">
        <v>56.368673113347498</v>
      </c>
      <c r="C59" s="3">
        <v>58.130203866406369</v>
      </c>
      <c r="D59" s="3">
        <v>60.524747057769702</v>
      </c>
      <c r="E59" s="3">
        <v>66.727602592414058</v>
      </c>
      <c r="F59" s="3">
        <v>73.21485005471645</v>
      </c>
    </row>
    <row r="60" spans="1:6" x14ac:dyDescent="0.25">
      <c r="A60" s="3">
        <v>2.8833333333333333</v>
      </c>
      <c r="B60" s="3">
        <v>57.162415822152312</v>
      </c>
      <c r="C60" s="3">
        <v>58.956757111196225</v>
      </c>
      <c r="D60" s="3">
        <v>61.395188905427432</v>
      </c>
      <c r="E60" s="3">
        <v>67.708013949342657</v>
      </c>
      <c r="F60" s="3">
        <v>74.304728626814551</v>
      </c>
    </row>
    <row r="61" spans="1:6" x14ac:dyDescent="0.25">
      <c r="A61" s="3">
        <v>2.9666666666666668</v>
      </c>
      <c r="B61" s="3">
        <v>57.941717546259426</v>
      </c>
      <c r="C61" s="3">
        <v>59.767964499235283</v>
      </c>
      <c r="D61" s="3">
        <v>62.249034409513591</v>
      </c>
      <c r="E61" s="3">
        <v>68.668488442017988</v>
      </c>
      <c r="F61" s="3">
        <v>75.371037131077856</v>
      </c>
    </row>
    <row r="62" spans="1:6" x14ac:dyDescent="0.25">
      <c r="A62" s="3">
        <v>3.05</v>
      </c>
      <c r="B62" s="3">
        <v>58.706788246718595</v>
      </c>
      <c r="C62" s="3">
        <v>60.564054920568935</v>
      </c>
      <c r="D62" s="3">
        <v>63.086539515699101</v>
      </c>
      <c r="E62" s="3">
        <v>69.609359170154832</v>
      </c>
      <c r="F62" s="3">
        <v>76.414200186749341</v>
      </c>
    </row>
    <row r="63" spans="1:6" x14ac:dyDescent="0.25">
      <c r="A63" s="3">
        <v>3.1333333333333333</v>
      </c>
      <c r="B63" s="3">
        <v>59.457837012723928</v>
      </c>
      <c r="C63" s="3">
        <v>61.345256172595455</v>
      </c>
      <c r="D63" s="3">
        <v>63.907958736981286</v>
      </c>
      <c r="E63" s="3">
        <v>70.53095669417651</v>
      </c>
      <c r="F63" s="3">
        <v>77.434638344397726</v>
      </c>
    </row>
    <row r="64" spans="1:6" x14ac:dyDescent="0.25">
      <c r="A64" s="3">
        <v>3.2166666666666668</v>
      </c>
      <c r="B64" s="3">
        <v>60.195071949232265</v>
      </c>
      <c r="C64" s="3">
        <v>62.111794843377261</v>
      </c>
      <c r="D64" s="3">
        <v>64.713545032067159</v>
      </c>
      <c r="E64" s="3">
        <v>71.433608906648516</v>
      </c>
      <c r="F64" s="3">
        <v>78.432767960722771</v>
      </c>
    </row>
    <row r="65" spans="1:6" x14ac:dyDescent="0.25">
      <c r="A65" s="3">
        <v>3.3</v>
      </c>
      <c r="B65" s="3">
        <v>60.918700072855785</v>
      </c>
      <c r="C65" s="3">
        <v>62.86389620365199</v>
      </c>
      <c r="D65" s="3">
        <v>65.503549692984379</v>
      </c>
      <c r="E65" s="3">
        <v>72.317640913951763</v>
      </c>
      <c r="F65" s="3">
        <v>79.409001083931742</v>
      </c>
    </row>
    <row r="66" spans="1:6" x14ac:dyDescent="0.25">
      <c r="A66" s="3">
        <v>3.3833333333333333</v>
      </c>
      <c r="B66" s="3">
        <v>61.628927215384984</v>
      </c>
      <c r="C66" s="3">
        <v>63.601784106869019</v>
      </c>
      <c r="D66" s="3">
        <v>66.278222241209292</v>
      </c>
      <c r="E66" s="3">
        <v>73.183374927431217</v>
      </c>
      <c r="F66" s="3">
        <v>80.363745348953998</v>
      </c>
    </row>
    <row r="67" spans="1:6" x14ac:dyDescent="0.25">
      <c r="A67" s="3">
        <v>3.4666666666666668</v>
      </c>
      <c r="B67" s="3">
        <v>62.325957934371289</v>
      </c>
      <c r="C67" s="3">
        <v>64.325680896654191</v>
      </c>
      <c r="D67" s="3">
        <v>67.037810331684028</v>
      </c>
      <c r="E67" s="3">
        <v>74.031130163348195</v>
      </c>
      <c r="F67" s="3">
        <v>81.297403881854564</v>
      </c>
    </row>
    <row r="68" spans="1:6" x14ac:dyDescent="0.25">
      <c r="A68" s="3">
        <v>3.55</v>
      </c>
      <c r="B68" s="3">
        <v>63.009995430261128</v>
      </c>
      <c r="C68" s="3">
        <v>65.035807321171603</v>
      </c>
      <c r="D68" s="3">
        <v>67.782559664164651</v>
      </c>
      <c r="E68" s="3">
        <v>74.861222751042007</v>
      </c>
      <c r="F68" s="3">
        <v>82.21037521288514</v>
      </c>
    </row>
    <row r="69" spans="1:6" x14ac:dyDescent="0.25">
      <c r="A69" s="3">
        <v>3.6333333333333333</v>
      </c>
      <c r="B69" s="3">
        <v>63.681241469627196</v>
      </c>
      <c r="C69" s="3">
        <v>65.732382453907789</v>
      </c>
      <c r="D69" s="3">
        <v>68.512713901402321</v>
      </c>
      <c r="E69" s="3">
        <v>75.673965648772253</v>
      </c>
      <c r="F69" s="3">
        <v>83.103053197675507</v>
      </c>
    </row>
    <row r="70" spans="1:6" x14ac:dyDescent="0.25">
      <c r="A70" s="3">
        <v>3.7166666666666668</v>
      </c>
      <c r="B70" s="3">
        <v>64.339896314088847</v>
      </c>
      <c r="C70" s="3">
        <v>66.415623620452237</v>
      </c>
      <c r="D70" s="3">
        <v>69.228514593710798</v>
      </c>
      <c r="E70" s="3">
        <v>76.469668566768917</v>
      </c>
      <c r="F70" s="3">
        <v>83.975826946121401</v>
      </c>
    </row>
    <row r="71" spans="1:6" x14ac:dyDescent="0.25">
      <c r="A71" s="3">
        <v>3.8</v>
      </c>
      <c r="B71" s="3">
        <v>64.986158654553677</v>
      </c>
      <c r="C71" s="3">
        <v>67.085746330890231</v>
      </c>
      <c r="D71" s="3">
        <v>69.930201109517881</v>
      </c>
      <c r="E71" s="3">
        <v>77.248637897064484</v>
      </c>
      <c r="F71" s="3">
        <v>84.829080758569219</v>
      </c>
    </row>
    <row r="72" spans="1:6" x14ac:dyDescent="0.25">
      <c r="A72" s="3">
        <v>3.8833333333333333</v>
      </c>
      <c r="B72" s="3">
        <v>65.620225550447103</v>
      </c>
      <c r="C72" s="3">
        <v>67.742964217460269</v>
      </c>
      <c r="D72" s="3">
        <v>70.618010571536459</v>
      </c>
      <c r="E72" s="3">
        <v>78.011176649722501</v>
      </c>
      <c r="F72" s="3">
        <v>85.6631940689348</v>
      </c>
    </row>
    <row r="73" spans="1:6" x14ac:dyDescent="0.25">
      <c r="A73" s="3">
        <v>3.9666666666666668</v>
      </c>
      <c r="B73" s="3">
        <v>66.242292373627109</v>
      </c>
      <c r="C73" s="3">
        <v>68.387488977160032</v>
      </c>
      <c r="D73" s="3">
        <v>71.292177798223847</v>
      </c>
      <c r="E73" s="3">
        <v>78.757584395111721</v>
      </c>
      <c r="F73" s="3">
        <v>86.478541394424127</v>
      </c>
    </row>
    <row r="74" spans="1:6" x14ac:dyDescent="0.25">
      <c r="A74" s="3">
        <v>4.05</v>
      </c>
      <c r="B74" s="3">
        <v>66.852552756707581</v>
      </c>
      <c r="C74" s="3">
        <v>69.019530319012176</v>
      </c>
      <c r="D74" s="3">
        <v>71.952935250226943</v>
      </c>
      <c r="E74" s="3">
        <v>79.488157211904294</v>
      </c>
      <c r="F74" s="3">
        <v>87.275492291549597</v>
      </c>
    </row>
    <row r="75" spans="1:6" x14ac:dyDescent="0.25">
      <c r="A75" s="3">
        <v>4.1333333333333337</v>
      </c>
      <c r="B75" s="3">
        <v>67.451198545537054</v>
      </c>
      <c r="C75" s="3">
        <v>69.639295915725526</v>
      </c>
      <c r="D75" s="3">
        <v>72.600512981535502</v>
      </c>
      <c r="E75" s="3">
        <v>80.203187640502051</v>
      </c>
      <c r="F75" s="3">
        <v>88.054411318156724</v>
      </c>
    </row>
    <row r="76" spans="1:6" x14ac:dyDescent="0.25">
      <c r="A76" s="3">
        <v>4.2166666666666668</v>
      </c>
      <c r="B76" s="3">
        <v>68.038419755599861</v>
      </c>
      <c r="C76" s="3">
        <v>70.246991359508144</v>
      </c>
      <c r="D76" s="3">
        <v>73.235138595088046</v>
      </c>
      <c r="E76" s="3">
        <v>80.902964641616677</v>
      </c>
      <c r="F76" s="3">
        <v>88.815658001194521</v>
      </c>
    </row>
    <row r="77" spans="1:6" x14ac:dyDescent="0.25">
      <c r="A77" s="3">
        <v>4.3</v>
      </c>
      <c r="B77" s="3">
        <v>68.614404532124738</v>
      </c>
      <c r="C77" s="3">
        <v>70.84282012180752</v>
      </c>
      <c r="D77" s="3">
        <v>73.857037202593631</v>
      </c>
      <c r="E77" s="3">
        <v>81.587773559748925</v>
      </c>
      <c r="F77" s="3">
        <v>89.559586809977873</v>
      </c>
    </row>
    <row r="78" spans="1:6" x14ac:dyDescent="0.25">
      <c r="A78" s="3">
        <v>4.3833333333333337</v>
      </c>
      <c r="B78" s="3">
        <v>69.179339113701786</v>
      </c>
      <c r="C78" s="3">
        <v>71.42698351676944</v>
      </c>
      <c r="D78" s="3">
        <v>74.466431388350117</v>
      </c>
      <c r="E78" s="3">
        <v>82.257896091328334</v>
      </c>
      <c r="F78" s="3">
        <v>90.286547134703341</v>
      </c>
    </row>
    <row r="79" spans="1:6" x14ac:dyDescent="0.25">
      <c r="A79" s="3">
        <v>4.4666666666666668</v>
      </c>
      <c r="B79" s="3">
        <v>69.733407799222789</v>
      </c>
      <c r="C79" s="3">
        <v>71.999680668221615</v>
      </c>
      <c r="D79" s="3">
        <v>75.063541176854059</v>
      </c>
      <c r="E79" s="3">
        <v>82.913610257289577</v>
      </c>
      <c r="F79" s="3">
        <v>90.996883269990818</v>
      </c>
    </row>
    <row r="80" spans="1:6" x14ac:dyDescent="0.25">
      <c r="A80" s="3">
        <v>4.55</v>
      </c>
      <c r="B80" s="3">
        <v>70.276792917972557</v>
      </c>
      <c r="C80" s="3">
        <v>72.56110848000111</v>
      </c>
      <c r="D80" s="3">
        <v>75.648584004010985</v>
      </c>
      <c r="E80" s="3">
        <v>83.555190379874233</v>
      </c>
      <c r="F80" s="3">
        <v>91.69093440323303</v>
      </c>
    </row>
    <row r="81" spans="1:6" x14ac:dyDescent="0.25">
      <c r="A81" s="3">
        <v>4.6333333333333337</v>
      </c>
      <c r="B81" s="3">
        <v>70.809674802710006</v>
      </c>
      <c r="C81" s="3">
        <v>73.111461609456271</v>
      </c>
      <c r="D81" s="3">
        <v>76.221774691766228</v>
      </c>
      <c r="E81" s="3">
        <v>84.182907063458146</v>
      </c>
      <c r="F81" s="3">
        <v>92.369034607543355</v>
      </c>
    </row>
    <row r="82" spans="1:6" x14ac:dyDescent="0.25">
      <c r="A82" s="3">
        <v>4.7166666666666668</v>
      </c>
      <c r="B82" s="3">
        <v>71.332231765587849</v>
      </c>
      <c r="C82" s="3">
        <v>73.650932443963882</v>
      </c>
      <c r="D82" s="3">
        <v>76.783325425987428</v>
      </c>
      <c r="E82" s="3">
        <v>84.797027179214439</v>
      </c>
      <c r="F82" s="3">
        <v>93.031512839099619</v>
      </c>
    </row>
    <row r="83" spans="1:6" x14ac:dyDescent="0.25">
      <c r="A83" s="3">
        <v>4.8</v>
      </c>
      <c r="B83" s="3">
        <v>71.844640076768897</v>
      </c>
      <c r="C83" s="3">
        <v>74.179711080311947</v>
      </c>
      <c r="D83" s="3">
        <v>77.333445737438836</v>
      </c>
      <c r="E83" s="3">
        <v>85.397813853431316</v>
      </c>
      <c r="F83" s="3">
        <v>93.678692938687959</v>
      </c>
    </row>
    <row r="84" spans="1:6" x14ac:dyDescent="0.25">
      <c r="A84" s="3">
        <v>4.8833333333333337</v>
      </c>
      <c r="B84" s="3">
        <v>72.347073945605032</v>
      </c>
      <c r="C84" s="3">
        <v>74.697985306806657</v>
      </c>
      <c r="D84" s="3">
        <v>77.87234248569662</v>
      </c>
      <c r="E84" s="3">
        <v>85.985526459311799</v>
      </c>
      <c r="F84" s="3">
        <v>94.310893637257038</v>
      </c>
    </row>
    <row r="85" spans="1:6" x14ac:dyDescent="0.25">
      <c r="A85" s="3">
        <v>4.9666666666666668</v>
      </c>
      <c r="B85" s="3">
        <v>72.839705504252379</v>
      </c>
      <c r="C85" s="3">
        <v>75.205940587969621</v>
      </c>
      <c r="D85" s="3">
        <v>78.400219845861642</v>
      </c>
      <c r="E85" s="3">
        <v>86.560420612089771</v>
      </c>
      <c r="F85" s="3">
        <v>94.928428565297935</v>
      </c>
    </row>
    <row r="86" spans="1:6" x14ac:dyDescent="0.25">
      <c r="A86" s="3">
        <v>5.05</v>
      </c>
      <c r="B86" s="3">
        <v>73.322704793602909</v>
      </c>
      <c r="C86" s="3">
        <v>75.703760051698708</v>
      </c>
      <c r="D86" s="3">
        <v>78.917279297933405</v>
      </c>
      <c r="E86" s="3">
        <v>87.122748167303655</v>
      </c>
      <c r="F86" s="3">
        <v>95.531606265870153</v>
      </c>
    </row>
    <row r="87" spans="1:6" x14ac:dyDescent="0.25">
      <c r="A87" s="3">
        <v>5.1333333333333337</v>
      </c>
      <c r="B87" s="3">
        <v>73.79623975141898</v>
      </c>
      <c r="C87" s="3">
        <v>76.191624478771686</v>
      </c>
      <c r="D87" s="3">
        <v>79.423719618715381</v>
      </c>
      <c r="E87" s="3">
        <v>87.672757222074736</v>
      </c>
      <c r="F87" s="3">
        <v>96.120730211098845</v>
      </c>
    </row>
    <row r="88" spans="1:6" x14ac:dyDescent="0.25">
      <c r="A88" s="3">
        <v>5.2166666666666668</v>
      </c>
      <c r="B88" s="3">
        <v>74.260476202562785</v>
      </c>
      <c r="C88" s="3">
        <v>76.669712294578062</v>
      </c>
      <c r="D88" s="3">
        <v>79.919736876127686</v>
      </c>
      <c r="E88" s="3">
        <v>88.210692119243262</v>
      </c>
      <c r="F88" s="3">
        <v>96.696098821972782</v>
      </c>
    </row>
    <row r="89" spans="1:6" x14ac:dyDescent="0.25">
      <c r="A89" s="3">
        <v>5.3</v>
      </c>
      <c r="B89" s="3">
        <v>74.715577851218029</v>
      </c>
      <c r="C89" s="3">
        <v>77.138199562969561</v>
      </c>
      <c r="D89" s="3">
        <v>80.405524425808551</v>
      </c>
      <c r="E89" s="3">
        <v>88.736793454220432</v>
      </c>
      <c r="F89" s="3">
        <v>97.258005491276833</v>
      </c>
    </row>
    <row r="90" spans="1:6" x14ac:dyDescent="0.25">
      <c r="A90" s="3">
        <v>5.3833333333333337</v>
      </c>
      <c r="B90" s="3">
        <v>75.161706275005841</v>
      </c>
      <c r="C90" s="3">
        <v>77.59725998212474</v>
      </c>
      <c r="D90" s="3">
        <v>80.88127290989118</v>
      </c>
      <c r="E90" s="3">
        <v>89.251298084419403</v>
      </c>
      <c r="F90" s="3">
        <v>97.806738609496776</v>
      </c>
    </row>
    <row r="91" spans="1:6" x14ac:dyDescent="0.25">
      <c r="A91" s="3">
        <v>5.4666666666666668</v>
      </c>
      <c r="B91" s="3">
        <v>75.599020920901353</v>
      </c>
      <c r="C91" s="3">
        <v>78.047064882327817</v>
      </c>
      <c r="D91" s="3">
        <v>81.347170257847125</v>
      </c>
      <c r="E91" s="3">
        <v>89.754439141133233</v>
      </c>
      <c r="F91" s="3">
        <v>98.342581593538455</v>
      </c>
    </row>
    <row r="92" spans="1:6" x14ac:dyDescent="0.25">
      <c r="A92" s="3">
        <v>5.55</v>
      </c>
      <c r="B92" s="3">
        <v>76.027679102861697</v>
      </c>
      <c r="C92" s="3">
        <v>78.487783225565906</v>
      </c>
      <c r="D92" s="3">
        <v>81.803401689291803</v>
      </c>
      <c r="E92" s="3">
        <v>90.246446043731893</v>
      </c>
      <c r="F92" s="3">
        <v>98.865812918107054</v>
      </c>
    </row>
    <row r="93" spans="1:6" x14ac:dyDescent="0.25">
      <c r="A93" s="3">
        <v>5.6333333333333337</v>
      </c>
      <c r="B93" s="3">
        <v>76.447836001079693</v>
      </c>
      <c r="C93" s="3">
        <v>78.919581606853114</v>
      </c>
      <c r="D93" s="3">
        <v>82.25014971865194</v>
      </c>
      <c r="E93" s="3">
        <v>90.727544516054948</v>
      </c>
      <c r="F93" s="3">
        <v>99.376706149596444</v>
      </c>
    </row>
    <row r="94" spans="1:6" x14ac:dyDescent="0.25">
      <c r="A94" s="3">
        <v>5.7166666666666668</v>
      </c>
      <c r="B94" s="3">
        <v>76.859644662781406</v>
      </c>
      <c r="C94" s="3">
        <v>79.342624257193293</v>
      </c>
      <c r="D94" s="3">
        <v>82.687594161598426</v>
      </c>
      <c r="E94" s="3">
        <v>91.197956604880375</v>
      </c>
      <c r="F94" s="3">
        <v>99.87552998234213</v>
      </c>
    </row>
    <row r="95" spans="1:6" x14ac:dyDescent="0.25">
      <c r="A95" s="3">
        <v>5.8</v>
      </c>
      <c r="B95" s="3">
        <v>77.263256004488966</v>
      </c>
      <c r="C95" s="3">
        <v>79.757073048097212</v>
      </c>
      <c r="D95" s="3">
        <v>83.115912143151917</v>
      </c>
      <c r="E95" s="3">
        <v>91.657900700353935</v>
      </c>
      <c r="F95" s="3">
        <v>100.36254827709551</v>
      </c>
    </row>
    <row r="96" spans="1:6" x14ac:dyDescent="0.25">
      <c r="A96" s="3">
        <v>5.8833333333333337</v>
      </c>
      <c r="B96" s="3">
        <v>77.658818815673285</v>
      </c>
      <c r="C96" s="3">
        <v>80.163087497572775</v>
      </c>
      <c r="D96" s="3">
        <v>83.535278107371965</v>
      </c>
      <c r="E96" s="3">
        <v>92.107591558267387</v>
      </c>
      <c r="F96" s="3">
        <v>100.83802010158092</v>
      </c>
    </row>
    <row r="97" spans="1:6" x14ac:dyDescent="0.25">
      <c r="A97" s="3">
        <v>5.9666666666666668</v>
      </c>
      <c r="B97" s="3">
        <v>78.046479763724278</v>
      </c>
      <c r="C97" s="3">
        <v>80.560824777510462</v>
      </c>
      <c r="D97" s="3">
        <v>83.945863828543693</v>
      </c>
      <c r="E97" s="3">
        <v>92.547240324077308</v>
      </c>
      <c r="F97" s="3">
        <v>101.30219977300075</v>
      </c>
    </row>
    <row r="98" spans="1:6" x14ac:dyDescent="0.25">
      <c r="A98" s="3">
        <v>6.05</v>
      </c>
      <c r="B98" s="3">
        <v>78.426383400169172</v>
      </c>
      <c r="C98" s="3">
        <v>80.950439722388921</v>
      </c>
      <c r="D98" s="3">
        <v>84.347838423779223</v>
      </c>
      <c r="E98" s="3">
        <v>92.977054558559999</v>
      </c>
      <c r="F98" s="3">
        <v>101.75533690235798</v>
      </c>
    </row>
    <row r="99" spans="1:6" x14ac:dyDescent="0.25">
      <c r="A99" s="3">
        <v>6.1333333333333337</v>
      </c>
      <c r="B99" s="3">
        <v>78.798672168071988</v>
      </c>
      <c r="C99" s="3">
        <v>81.332084839228571</v>
      </c>
      <c r="D99" s="3">
        <v>84.741368366954291</v>
      </c>
      <c r="E99" s="3">
        <v>93.397238265001292</v>
      </c>
      <c r="F99" s="3">
        <v>102.19767644046915</v>
      </c>
    </row>
    <row r="100" spans="1:6" x14ac:dyDescent="0.25">
      <c r="A100" s="3">
        <v>6.2166666666666668</v>
      </c>
      <c r="B100" s="3">
        <v>79.163486410550121</v>
      </c>
      <c r="C100" s="3">
        <v>81.705910318723767</v>
      </c>
      <c r="D100" s="3">
        <v>85.126617503903034</v>
      </c>
      <c r="E100" s="3">
        <v>93.807991917823585</v>
      </c>
      <c r="F100" s="3">
        <v>102.62945872554481</v>
      </c>
    </row>
    <row r="101" spans="1:6" x14ac:dyDescent="0.25">
      <c r="A101" s="3">
        <v>6.3</v>
      </c>
      <c r="B101" s="3">
        <v>79.520964380346115</v>
      </c>
      <c r="C101" s="3">
        <v>82.072064047486734</v>
      </c>
      <c r="D101" s="3">
        <v>85.503747068797097</v>
      </c>
      <c r="E101" s="3">
        <v>94.209512492555618</v>
      </c>
      <c r="F101" s="3">
        <v>103.05091953221839</v>
      </c>
    </row>
    <row r="102" spans="1:6" x14ac:dyDescent="0.25">
      <c r="A102" s="3">
        <v>6.3833333333333337</v>
      </c>
      <c r="B102" s="3">
        <v>79.871242250395369</v>
      </c>
      <c r="C102" s="3">
        <v>82.430691621338994</v>
      </c>
      <c r="D102" s="3">
        <v>85.872915701637638</v>
      </c>
      <c r="E102" s="3">
        <v>94.601993497053726</v>
      </c>
      <c r="F102" s="3">
        <v>103.46229012190818</v>
      </c>
    </row>
    <row r="103" spans="1:6" x14ac:dyDescent="0.25">
      <c r="A103" s="3">
        <v>6.4666666666666668</v>
      </c>
      <c r="B103" s="3">
        <v>80.214454125332637</v>
      </c>
      <c r="C103" s="3">
        <v>82.781936359588329</v>
      </c>
      <c r="D103" s="3">
        <v>86.234279466791648</v>
      </c>
      <c r="E103" s="3">
        <v>94.985625003886724</v>
      </c>
      <c r="F103" s="3">
        <v>103.86379729440112</v>
      </c>
    </row>
    <row r="104" spans="1:6" x14ac:dyDescent="0.25">
      <c r="A104" s="3">
        <v>6.55</v>
      </c>
      <c r="B104" s="3">
        <v>80.550732053882243</v>
      </c>
      <c r="C104" s="3">
        <v>83.125939320231666</v>
      </c>
      <c r="D104" s="3">
        <v>86.587991872506365</v>
      </c>
      <c r="E104" s="3">
        <v>95.360593683799223</v>
      </c>
      <c r="F104" s="3">
        <v>104.25566344055075</v>
      </c>
    </row>
    <row r="105" spans="1:6" x14ac:dyDescent="0.25">
      <c r="A105" s="3">
        <v>6.6333333333333337</v>
      </c>
      <c r="B105" s="3">
        <v>80.880206042079323</v>
      </c>
      <c r="C105" s="3">
        <v>83.462839316026631</v>
      </c>
      <c r="D105" s="3">
        <v>86.934203891337987</v>
      </c>
      <c r="E105" s="3">
        <v>95.727082840171732</v>
      </c>
      <c r="F105" s="3">
        <v>104.63810659598572</v>
      </c>
    </row>
    <row r="106" spans="1:6" x14ac:dyDescent="0.25">
      <c r="A106" s="3">
        <v>6.7166666666666668</v>
      </c>
      <c r="B106" s="3">
        <v>81.203004067271067</v>
      </c>
      <c r="C106" s="3">
        <v>83.792772931376547</v>
      </c>
      <c r="D106" s="3">
        <v>87.273063981433467</v>
      </c>
      <c r="E106" s="3">
        <v>96.085272444398541</v>
      </c>
      <c r="F106" s="3">
        <v>105.01134049572899</v>
      </c>
    </row>
    <row r="107" spans="1:6" x14ac:dyDescent="0.25">
      <c r="A107" s="3">
        <v>6.8</v>
      </c>
      <c r="B107" s="3">
        <v>81.519252092849072</v>
      </c>
      <c r="C107" s="3">
        <v>84.115874539975636</v>
      </c>
      <c r="D107" s="3">
        <v>87.604718108606221</v>
      </c>
      <c r="E107" s="3">
        <v>96.435339172107376</v>
      </c>
      <c r="F107" s="3">
        <v>105.3755746296314</v>
      </c>
    </row>
    <row r="108" spans="1:6" x14ac:dyDescent="0.25">
      <c r="A108" s="3">
        <v>6.8833333333333337</v>
      </c>
      <c r="B108" s="3">
        <v>81.829074083665859</v>
      </c>
      <c r="C108" s="3">
        <v>84.432276323163592</v>
      </c>
      <c r="D108" s="3">
        <v>87.929309769149</v>
      </c>
      <c r="E108" s="3">
        <v>96.777456440147887</v>
      </c>
      <c r="F108" s="3">
        <v>105.7310142985274</v>
      </c>
    </row>
    <row r="109" spans="1:6" x14ac:dyDescent="0.25">
      <c r="A109" s="3">
        <v>6.9666666666666668</v>
      </c>
      <c r="B109" s="3">
        <v>82.132592022090137</v>
      </c>
      <c r="C109" s="3">
        <v>84.742108288940116</v>
      </c>
      <c r="D109" s="3">
        <v>88.246980013329235</v>
      </c>
      <c r="E109" s="3">
        <v>97.11179444427853</v>
      </c>
      <c r="F109" s="3">
        <v>106.077860671024</v>
      </c>
    </row>
    <row r="110" spans="1:6" x14ac:dyDescent="0.25">
      <c r="A110" s="3">
        <v>7.05</v>
      </c>
      <c r="B110" s="3">
        <v>82.429925924657397</v>
      </c>
      <c r="C110" s="3">
        <v>85.045498291592367</v>
      </c>
      <c r="D110" s="3">
        <v>88.557867469514321</v>
      </c>
      <c r="E110" s="3">
        <v>97.438520197484408</v>
      </c>
      <c r="F110" s="3">
        <v>106.41631084083811</v>
      </c>
    </row>
    <row r="111" spans="1:6" x14ac:dyDescent="0.25">
      <c r="A111" s="3">
        <v>7.1333333333333337</v>
      </c>
      <c r="B111" s="3">
        <v>82.721193859273967</v>
      </c>
      <c r="C111" s="3">
        <v>85.34257205188986</v>
      </c>
      <c r="D111" s="3">
        <v>88.862108368876321</v>
      </c>
      <c r="E111" s="3">
        <v>97.757797568861264</v>
      </c>
      <c r="F111" s="3">
        <v>106.74655788460052</v>
      </c>
    </row>
    <row r="112" spans="1:6" x14ac:dyDescent="0.25">
      <c r="A112" s="3">
        <v>7.2166666666666668</v>
      </c>
      <c r="B112" s="3">
        <v>83.006511962934439</v>
      </c>
      <c r="C112" s="3">
        <v>85.633453177803162</v>
      </c>
      <c r="D112" s="3">
        <v>89.159836570627718</v>
      </c>
      <c r="E112" s="3">
        <v>98.069787323003467</v>
      </c>
      <c r="F112" s="3">
        <v>107.06879092004868</v>
      </c>
    </row>
    <row r="113" spans="1:6" x14ac:dyDescent="0.25">
      <c r="A113" s="3">
        <v>7.3</v>
      </c>
      <c r="B113" s="3">
        <v>83.285994459913695</v>
      </c>
      <c r="C113" s="3">
        <v>85.918263185704504</v>
      </c>
      <c r="D113" s="3">
        <v>89.451183587741482</v>
      </c>
      <c r="E113" s="3">
        <v>98.374647159836357</v>
      </c>
      <c r="F113" s="3">
        <v>107.38319516453367</v>
      </c>
    </row>
    <row r="114" spans="1:6" x14ac:dyDescent="0.25">
      <c r="A114" s="3">
        <v>7.3833333333333337</v>
      </c>
      <c r="B114" s="3">
        <v>83.559753680396653</v>
      </c>
      <c r="C114" s="3">
        <v>86.197121522010136</v>
      </c>
      <c r="D114" s="3">
        <v>89.736278613110898</v>
      </c>
      <c r="E114" s="3">
        <v>98.672531754835973</v>
      </c>
      <c r="F114" s="3">
        <v>107.68995199377036</v>
      </c>
    </row>
    <row r="115" spans="1:6" x14ac:dyDescent="0.25">
      <c r="A115" s="3">
        <v>7.4666666666666668</v>
      </c>
      <c r="B115" s="3">
        <v>83.827900079510002</v>
      </c>
      <c r="C115" s="3">
        <v>86.470145585225737</v>
      </c>
      <c r="D115" s="3">
        <v>90.015248546106292</v>
      </c>
      <c r="E115" s="3">
        <v>98.963592799581562</v>
      </c>
      <c r="F115" s="3">
        <v>107.98923900076289</v>
      </c>
    </row>
    <row r="116" spans="1:6" x14ac:dyDescent="0.25">
      <c r="A116" s="3">
        <v>7.55</v>
      </c>
      <c r="B116" s="3">
        <v>84.090542256721832</v>
      </c>
      <c r="C116" s="3">
        <v>86.737450748358</v>
      </c>
      <c r="D116" s="3">
        <v>90.288218019487658</v>
      </c>
      <c r="E116" s="3">
        <v>99.247979042588739</v>
      </c>
      <c r="F116" s="3">
        <v>108.281230054841</v>
      </c>
    </row>
    <row r="117" spans="1:6" x14ac:dyDescent="0.25">
      <c r="A117" s="3">
        <v>7.6333333333333337</v>
      </c>
      <c r="B117" s="3">
        <v>84.347786975576469</v>
      </c>
      <c r="C117" s="3">
        <v>86.999150381656818</v>
      </c>
      <c r="D117" s="3">
        <v>90.555309426633755</v>
      </c>
      <c r="E117" s="3">
        <v>99.525836330373423</v>
      </c>
      <c r="F117" s="3">
        <v>108.56609536074586</v>
      </c>
    </row>
    <row r="118" spans="1:6" x14ac:dyDescent="0.25">
      <c r="A118" s="3">
        <v>7.7166666666666668</v>
      </c>
      <c r="B118" s="3">
        <v>84.599739183733035</v>
      </c>
      <c r="C118" s="3">
        <v>87.255355875654089</v>
      </c>
      <c r="D118" s="3">
        <v>90.816642949050191</v>
      </c>
      <c r="E118" s="3">
        <v>99.797307648699189</v>
      </c>
      <c r="F118" s="3">
        <v>108.84400151770716</v>
      </c>
    </row>
    <row r="119" spans="1:6" x14ac:dyDescent="0.25">
      <c r="A119" s="3">
        <v>7.8</v>
      </c>
      <c r="B119" s="3">
        <v>84.846502033277687</v>
      </c>
      <c r="C119" s="3">
        <v>87.506176664466622</v>
      </c>
      <c r="D119" s="3">
        <v>91.072336584120407</v>
      </c>
      <c r="E119" s="3">
        <v>100.06253316396257</v>
      </c>
      <c r="F119" s="3">
        <v>109.11511157845635</v>
      </c>
    </row>
    <row r="120" spans="1:6" x14ac:dyDescent="0.25">
      <c r="A120" s="3">
        <v>7.8833333333333337</v>
      </c>
      <c r="B120" s="3">
        <v>85.088176901280804</v>
      </c>
      <c r="C120" s="3">
        <v>87.751720249332067</v>
      </c>
      <c r="D120" s="3">
        <v>91.32250617306525</v>
      </c>
      <c r="E120" s="3">
        <v>100.32165026467344</v>
      </c>
      <c r="F120" s="3">
        <v>109.37958510812375</v>
      </c>
    </row>
    <row r="121" spans="1:6" x14ac:dyDescent="0.25">
      <c r="A121" s="3">
        <v>7.9666666666666668</v>
      </c>
      <c r="B121" s="3">
        <v>85.324863410571453</v>
      </c>
      <c r="C121" s="3">
        <v>87.992092222347964</v>
      </c>
      <c r="D121" s="3">
        <v>91.567265429078205</v>
      </c>
      <c r="E121" s="3">
        <v>100.57479360298935</v>
      </c>
      <c r="F121" s="3">
        <v>109.63757824297009</v>
      </c>
    </row>
    <row r="122" spans="1:6" x14ac:dyDescent="0.25">
      <c r="A122" s="3">
        <v>8.0500000000000007</v>
      </c>
      <c r="B122" s="3">
        <v>85.556659450702782</v>
      </c>
      <c r="C122" s="3">
        <v>88.227396290385542</v>
      </c>
      <c r="D122" s="3">
        <v>91.806725965605054</v>
      </c>
      <c r="E122" s="3">
        <v>100.82209513626491</v>
      </c>
      <c r="F122" s="3">
        <v>109.88924374890605</v>
      </c>
    </row>
    <row r="123" spans="1:6" x14ac:dyDescent="0.25">
      <c r="A123" s="3">
        <v>8.1333333333333329</v>
      </c>
      <c r="B123" s="3">
        <v>85.783661199083198</v>
      </c>
      <c r="C123" s="3">
        <v>88.457734299151127</v>
      </c>
      <c r="D123" s="3">
        <v>92.040997324737944</v>
      </c>
      <c r="E123" s="3">
        <v>101.0636841685794</v>
      </c>
      <c r="F123" s="3">
        <v>110.13473107975584</v>
      </c>
    </row>
    <row r="124" spans="1:6" x14ac:dyDescent="0.25">
      <c r="A124" s="3">
        <v>8.2166666666666668</v>
      </c>
      <c r="B124" s="3">
        <v>86.005963142249215</v>
      </c>
      <c r="C124" s="3">
        <v>88.683206257369079</v>
      </c>
      <c r="D124" s="3">
        <v>92.270187005695604</v>
      </c>
      <c r="E124" s="3">
        <v>101.2996873922076</v>
      </c>
      <c r="F124" s="3">
        <v>110.37418643522355</v>
      </c>
    </row>
    <row r="125" spans="1:6" x14ac:dyDescent="0.25">
      <c r="A125" s="3">
        <v>8.3000000000000007</v>
      </c>
      <c r="B125" s="3">
        <v>86.223658097256887</v>
      </c>
      <c r="C125" s="3">
        <v>88.903910361061676</v>
      </c>
      <c r="D125" s="3">
        <v>92.494400493362335</v>
      </c>
      <c r="E125" s="3">
        <v>101.53022892900057</v>
      </c>
      <c r="F125" s="3">
        <v>110.60775281852369</v>
      </c>
    </row>
    <row r="126" spans="1:6" x14ac:dyDescent="0.25">
      <c r="A126" s="3">
        <v>8.3833333333333329</v>
      </c>
      <c r="B126" s="3">
        <v>86.436837233170024</v>
      </c>
      <c r="C126" s="3">
        <v>89.119943017902344</v>
      </c>
      <c r="D126" s="3">
        <v>92.713741286860255</v>
      </c>
      <c r="E126" s="3">
        <v>101.75543037164537</v>
      </c>
      <c r="F126" s="3">
        <v>110.83557009363946</v>
      </c>
    </row>
    <row r="127" spans="1:6" x14ac:dyDescent="0.25">
      <c r="A127" s="3">
        <v>8.4666666666666668</v>
      </c>
      <c r="B127" s="3">
        <v>86.645590092624218</v>
      </c>
      <c r="C127" s="3">
        <v>89.331398871619726</v>
      </c>
      <c r="D127" s="3">
        <v>92.928310928130188</v>
      </c>
      <c r="E127" s="3">
        <v>101.97541082477403</v>
      </c>
      <c r="F127" s="3">
        <v>111.05777504217495</v>
      </c>
    </row>
    <row r="128" spans="1:6" x14ac:dyDescent="0.25">
      <c r="A128" s="3">
        <v>8.5500000000000007</v>
      </c>
      <c r="B128" s="3">
        <v>86.850004613446714</v>
      </c>
      <c r="C128" s="3">
        <v>89.538370826431361</v>
      </c>
      <c r="D128" s="3">
        <v>93.138209030497976</v>
      </c>
      <c r="E128" s="3">
        <v>102.19028694589397</v>
      </c>
      <c r="F128" s="3">
        <v>111.27450141976978</v>
      </c>
    </row>
    <row r="129" spans="1:6" x14ac:dyDescent="0.25">
      <c r="A129" s="3">
        <v>8.6333333333333329</v>
      </c>
      <c r="B129" s="3">
        <v>87.050167150313172</v>
      </c>
      <c r="C129" s="3">
        <v>89.74095007148658</v>
      </c>
      <c r="D129" s="3">
        <v>93.343533307204225</v>
      </c>
      <c r="E129" s="3">
        <v>102.40017298611374</v>
      </c>
      <c r="F129" s="3">
        <v>111.48588001204649</v>
      </c>
    </row>
    <row r="130" spans="1:6" x14ac:dyDescent="0.25">
      <c r="A130" s="3">
        <v>8.7166666666666668</v>
      </c>
      <c r="B130" s="3">
        <v>87.246162496423366</v>
      </c>
      <c r="C130" s="3">
        <v>89.939226105299454</v>
      </c>
      <c r="D130" s="3">
        <v>93.544379599876564</v>
      </c>
      <c r="E130" s="3">
        <v>102.60518083063948</v>
      </c>
      <c r="F130" s="3">
        <v>111.69203869006371</v>
      </c>
    </row>
    <row r="131" spans="1:6" x14ac:dyDescent="0.25">
      <c r="A131" s="3">
        <v>8.8000000000000007</v>
      </c>
      <c r="B131" s="3">
        <v>87.438073905178484</v>
      </c>
      <c r="C131" s="3">
        <v>90.133286760153453</v>
      </c>
      <c r="D131" s="3">
        <v>93.740841906924729</v>
      </c>
      <c r="E131" s="3">
        <v>102.80542003901903</v>
      </c>
      <c r="F131" s="3">
        <v>111.89310246524954</v>
      </c>
    </row>
    <row r="132" spans="1:6" x14ac:dyDescent="0.25">
      <c r="A132" s="3">
        <v>8.8833333333333329</v>
      </c>
      <c r="B132" s="3">
        <v>87.625983111843979</v>
      </c>
      <c r="C132" s="3">
        <v>90.323218226460526</v>
      </c>
      <c r="D132" s="3">
        <v>93.933012411839755</v>
      </c>
      <c r="E132" s="3">
        <v>103.00099788511211</v>
      </c>
      <c r="F132" s="3">
        <v>112.08919354379209</v>
      </c>
    </row>
    <row r="133" spans="1:6" x14ac:dyDescent="0.25">
      <c r="A133" s="3">
        <v>8.9666666666666668</v>
      </c>
      <c r="B133" s="3">
        <v>87.80997035518233</v>
      </c>
      <c r="C133" s="3">
        <v>90.509105077058251</v>
      </c>
      <c r="D133" s="3">
        <v>94.120981511379782</v>
      </c>
      <c r="E133" s="3">
        <v>103.1920193967666</v>
      </c>
      <c r="F133" s="3">
        <v>112.28043138046566</v>
      </c>
    </row>
    <row r="134" spans="1:6" x14ac:dyDescent="0.25">
      <c r="A134" s="3">
        <v>9.0500000000000007</v>
      </c>
      <c r="B134" s="3">
        <v>87.990114399041147</v>
      </c>
      <c r="C134" s="3">
        <v>90.691030291429485</v>
      </c>
      <c r="D134" s="3">
        <v>94.304837843625734</v>
      </c>
      <c r="E134" s="3">
        <v>103.37858739518174</v>
      </c>
      <c r="F134" s="3">
        <v>112.4669327318729</v>
      </c>
    </row>
    <row r="135" spans="1:6" x14ac:dyDescent="0.25">
      <c r="A135" s="3">
        <v>9.1333333333333329</v>
      </c>
      <c r="B135" s="3">
        <v>88.166492553882804</v>
      </c>
      <c r="C135" s="3">
        <v>90.869075279829943</v>
      </c>
      <c r="D135" s="3">
        <v>94.484668315891454</v>
      </c>
      <c r="E135" s="3">
        <v>103.5608025339413</v>
      </c>
      <c r="F135" s="3">
        <v>112.64881170908515</v>
      </c>
    </row>
    <row r="136" spans="1:6" x14ac:dyDescent="0.25">
      <c r="A136" s="3">
        <v>9.2166666666666668</v>
      </c>
      <c r="B136" s="3">
        <v>88.339180698242458</v>
      </c>
      <c r="C136" s="3">
        <v>91.043319907309851</v>
      </c>
      <c r="D136" s="3">
        <v>94.66055813247344</v>
      </c>
      <c r="E136" s="3">
        <v>103.73876333770004</v>
      </c>
      <c r="F136" s="3">
        <v>112.82617982966462</v>
      </c>
    </row>
    <row r="137" spans="1:6" x14ac:dyDescent="0.25">
      <c r="A137" s="3">
        <v>9.3000000000000007</v>
      </c>
      <c r="B137" s="3">
        <v>88.508253300102069</v>
      </c>
      <c r="C137" s="3">
        <v>91.213842517616669</v>
      </c>
      <c r="D137" s="3">
        <v>94.832590822226535</v>
      </c>
      <c r="E137" s="3">
        <v>103.91256624050882</v>
      </c>
      <c r="F137" s="3">
        <v>112.99914606905381</v>
      </c>
    </row>
    <row r="138" spans="1:6" x14ac:dyDescent="0.25">
      <c r="A138" s="3">
        <v>9.3833333333333329</v>
      </c>
      <c r="B138" s="3">
        <v>88.673783438168741</v>
      </c>
      <c r="C138" s="3">
        <v>91.380719956966701</v>
      </c>
      <c r="D138" s="3">
        <v>95.000848265952698</v>
      </c>
      <c r="E138" s="3">
        <v>104.08230562376448</v>
      </c>
      <c r="F138" s="3">
        <v>113.16781691131894</v>
      </c>
    </row>
    <row r="139" spans="1:6" x14ac:dyDescent="0.25">
      <c r="A139" s="3">
        <v>9.4666666666666668</v>
      </c>
      <c r="B139" s="3">
        <v>88.835842823046406</v>
      </c>
      <c r="C139" s="3">
        <v>91.544027597674088</v>
      </c>
      <c r="D139" s="3">
        <v>95.165410723590682</v>
      </c>
      <c r="E139" s="3">
        <v>104.24807385377156</v>
      </c>
      <c r="F139" s="3">
        <v>113.33229639923579</v>
      </c>
    </row>
    <row r="140" spans="1:6" x14ac:dyDescent="0.25">
      <c r="A140" s="3">
        <v>9.5500000000000007</v>
      </c>
      <c r="B140" s="3">
        <v>88.994501818290516</v>
      </c>
      <c r="C140" s="3">
        <v>91.703839361626308</v>
      </c>
      <c r="D140" s="3">
        <v>95.326356861195535</v>
      </c>
      <c r="E140" s="3">
        <v>104.40996131890454</v>
      </c>
      <c r="F140" s="3">
        <v>113.49268618370738</v>
      </c>
    </row>
    <row r="141" spans="1:6" x14ac:dyDescent="0.25">
      <c r="A141" s="3">
        <v>9.6333333333333329</v>
      </c>
      <c r="B141" s="3">
        <v>89.149829461335969</v>
      </c>
      <c r="C141" s="3">
        <v>91.860227743596241</v>
      </c>
      <c r="D141" s="3">
        <v>95.483763777697405</v>
      </c>
      <c r="E141" s="3">
        <v>104.56805646635986</v>
      </c>
      <c r="F141" s="3">
        <v>113.64908557250467</v>
      </c>
    </row>
    <row r="142" spans="1:6" x14ac:dyDescent="0.25">
      <c r="A142" s="3">
        <v>9.7166666666666668</v>
      </c>
      <c r="B142" s="3">
        <v>89.301893484289181</v>
      </c>
      <c r="C142" s="3">
        <v>92.013263834381291</v>
      </c>
      <c r="D142" s="3">
        <v>95.637707031429841</v>
      </c>
      <c r="E142" s="3">
        <v>104.72244583848811</v>
      </c>
      <c r="F142" s="3">
        <v>113.80159157832226</v>
      </c>
    </row>
    <row r="143" spans="1:6" x14ac:dyDescent="0.25">
      <c r="A143" s="3">
        <v>9.8000000000000007</v>
      </c>
      <c r="B143" s="3">
        <v>89.450760334575776</v>
      </c>
      <c r="C143" s="3">
        <v>92.163017343760785</v>
      </c>
      <c r="D143" s="3">
        <v>95.788260666418793</v>
      </c>
      <c r="E143" s="3">
        <v>104.87321410869761</v>
      </c>
      <c r="F143" s="3">
        <v>113.95029896614254</v>
      </c>
    </row>
    <row r="144" spans="1:6" x14ac:dyDescent="0.25">
      <c r="A144" s="3">
        <v>9.8833333333333329</v>
      </c>
      <c r="B144" s="3">
        <v>89.596495195435864</v>
      </c>
      <c r="C144" s="3">
        <v>92.309556623263475</v>
      </c>
      <c r="D144" s="3">
        <v>95.935497238423764</v>
      </c>
      <c r="E144" s="3">
        <v>105.02044411692177</v>
      </c>
      <c r="F144" s="3">
        <v>114.09530029990279</v>
      </c>
    </row>
    <row r="145" spans="1:6" x14ac:dyDescent="0.25">
      <c r="A145" s="3">
        <v>9.9666666666666668</v>
      </c>
      <c r="B145" s="3">
        <v>89.739162006259505</v>
      </c>
      <c r="C145" s="3">
        <v>92.452948688737578</v>
      </c>
      <c r="D145" s="3">
        <v>96.079487840723672</v>
      </c>
      <c r="E145" s="3">
        <v>105.16421690464314</v>
      </c>
      <c r="F145" s="3">
        <v>114.23668598846064</v>
      </c>
    </row>
    <row r="146" spans="1:6" x14ac:dyDescent="0.25">
      <c r="A146" s="3">
        <v>10.050000000000001</v>
      </c>
      <c r="B146" s="3">
        <v>89.878823482755422</v>
      </c>
      <c r="C146" s="3">
        <v>92.593259242716272</v>
      </c>
      <c r="D146" s="3">
        <v>96.220302129640245</v>
      </c>
      <c r="E146" s="3">
        <v>105.30461174946812</v>
      </c>
      <c r="F146" s="3">
        <v>114.37454433085453</v>
      </c>
    </row>
    <row r="147" spans="1:6" x14ac:dyDescent="0.25">
      <c r="A147" s="3">
        <v>10.133333333333333</v>
      </c>
      <c r="B147" s="3">
        <v>90.015541136946467</v>
      </c>
      <c r="C147" s="3">
        <v>92.730552696572204</v>
      </c>
      <c r="D147" s="3">
        <v>96.35800834979257</v>
      </c>
      <c r="E147" s="3">
        <v>105.44170619924687</v>
      </c>
      <c r="F147" s="3">
        <v>114.50896156085668</v>
      </c>
    </row>
    <row r="148" spans="1:6" x14ac:dyDescent="0.25">
      <c r="A148" s="3">
        <v>10.216666666666667</v>
      </c>
      <c r="B148" s="3">
        <v>90.149375296986008</v>
      </c>
      <c r="C148" s="3">
        <v>92.864892192455017</v>
      </c>
      <c r="D148" s="3">
        <v>96.492673359077017</v>
      </c>
      <c r="E148" s="3">
        <v>105.57557610573383</v>
      </c>
      <c r="F148" s="3">
        <v>114.64002189081666</v>
      </c>
    </row>
    <row r="149" spans="1:6" x14ac:dyDescent="0.25">
      <c r="A149" s="3">
        <v>10.3</v>
      </c>
      <c r="B149" s="3">
        <v>90.280385126789554</v>
      </c>
      <c r="C149" s="3">
        <v>92.996339625006414</v>
      </c>
      <c r="D149" s="3">
        <v>96.624362653367143</v>
      </c>
      <c r="E149" s="3">
        <v>105.70629565778509</v>
      </c>
      <c r="F149" s="3">
        <v>114.76780755479514</v>
      </c>
    </row>
    <row r="150" spans="1:6" x14ac:dyDescent="0.25">
      <c r="A150" s="3">
        <v>10.383333333333333</v>
      </c>
      <c r="B150" s="3">
        <v>90.408628645476711</v>
      </c>
      <c r="C150" s="3">
        <v>93.12495566284781</v>
      </c>
      <c r="D150" s="3">
        <v>96.753140390928934</v>
      </c>
      <c r="E150" s="3">
        <v>105.83393741408905</v>
      </c>
      <c r="F150" s="3">
        <v>114.89239885098759</v>
      </c>
    </row>
    <row r="151" spans="1:6" x14ac:dyDescent="0.25">
      <c r="A151" s="3">
        <v>10.466666666666667</v>
      </c>
      <c r="B151" s="3">
        <v>90.534162746618676</v>
      </c>
      <c r="C151" s="3">
        <v>93.250799769835936</v>
      </c>
      <c r="D151" s="3">
        <v>96.879069416546926</v>
      </c>
      <c r="E151" s="3">
        <v>105.95857233542799</v>
      </c>
      <c r="F151" s="3">
        <v>115.0138741834387</v>
      </c>
    </row>
    <row r="152" spans="1:6" x14ac:dyDescent="0.25">
      <c r="A152" s="3">
        <v>10.55</v>
      </c>
      <c r="B152" s="3">
        <v>90.657043217287125</v>
      </c>
      <c r="C152" s="3">
        <v>93.373930226082351</v>
      </c>
      <c r="D152" s="3">
        <v>97.00221128535766</v>
      </c>
      <c r="E152" s="3">
        <v>106.08026981646844</v>
      </c>
      <c r="F152" s="3">
        <v>115.13231010304902</v>
      </c>
    </row>
    <row r="153" spans="1:6" x14ac:dyDescent="0.25">
      <c r="A153" s="3">
        <v>10.633333333333333</v>
      </c>
      <c r="B153" s="3">
        <v>90.777324756900555</v>
      </c>
      <c r="C153" s="3">
        <v>93.494404148733096</v>
      </c>
      <c r="D153" s="3">
        <v>97.122626286387018</v>
      </c>
      <c r="E153" s="3">
        <v>106.19909771707883</v>
      </c>
      <c r="F153" s="3">
        <v>115.2477813478759</v>
      </c>
    </row>
    <row r="154" spans="1:6" x14ac:dyDescent="0.25">
      <c r="A154" s="3">
        <v>10.716666666666667</v>
      </c>
      <c r="B154" s="3">
        <v>90.895060995864569</v>
      </c>
      <c r="C154" s="3">
        <v>93.612277512505315</v>
      </c>
      <c r="D154" s="3">
        <v>97.240373465788508</v>
      </c>
      <c r="E154" s="3">
        <v>106.31512239317354</v>
      </c>
      <c r="F154" s="3">
        <v>115.36036088273141</v>
      </c>
    </row>
    <row r="155" spans="1:6" x14ac:dyDescent="0.25">
      <c r="A155" s="3">
        <v>10.8</v>
      </c>
      <c r="B155" s="3">
        <v>91.010304514003039</v>
      </c>
      <c r="C155" s="3">
        <v>93.727605169977707</v>
      </c>
      <c r="D155" s="3">
        <v>97.355510649780115</v>
      </c>
      <c r="E155" s="3">
        <v>106.42840872708298</v>
      </c>
      <c r="F155" s="3">
        <v>115.47011993808064</v>
      </c>
    </row>
    <row r="156" spans="1:6" x14ac:dyDescent="0.25">
      <c r="A156" s="3">
        <v>10.883333333333333</v>
      </c>
      <c r="B156" s="3">
        <v>91.123106858777192</v>
      </c>
      <c r="C156" s="3">
        <v>93.840440871632495</v>
      </c>
      <c r="D156" s="3">
        <v>97.468094467277638</v>
      </c>
      <c r="E156" s="3">
        <v>106.53902015744958</v>
      </c>
      <c r="F156" s="3">
        <v>115.57712804824403</v>
      </c>
    </row>
    <row r="157" spans="1:6" x14ac:dyDescent="0.25">
      <c r="A157" s="3">
        <v>10.966666666666667</v>
      </c>
      <c r="B157" s="3">
        <v>91.23351856329019</v>
      </c>
      <c r="C157" s="3">
        <v>93.950837285646415</v>
      </c>
      <c r="D157" s="3">
        <v>97.578180372222747</v>
      </c>
      <c r="E157" s="3">
        <v>106.64701870865039</v>
      </c>
      <c r="F157" s="3">
        <v>115.68145308890826</v>
      </c>
    </row>
    <row r="158" spans="1:6" x14ac:dyDescent="0.25">
      <c r="A158" s="3">
        <v>11.05</v>
      </c>
      <c r="B158" s="3">
        <v>91.341589164075003</v>
      </c>
      <c r="C158" s="3">
        <v>94.05884601742909</v>
      </c>
      <c r="D158" s="3">
        <v>97.685822665604448</v>
      </c>
      <c r="E158" s="3">
        <v>106.75246501974701</v>
      </c>
      <c r="F158" s="3">
        <v>115.78316131395026</v>
      </c>
    </row>
    <row r="159" spans="1:6" x14ac:dyDescent="0.25">
      <c r="A159" s="3">
        <v>11.133333333333333</v>
      </c>
      <c r="B159" s="3">
        <v>91.447367218663672</v>
      </c>
      <c r="C159" s="3">
        <v>94.164517628906992</v>
      </c>
      <c r="D159" s="3">
        <v>97.791074517172916</v>
      </c>
      <c r="E159" s="3">
        <v>106.85541837296429</v>
      </c>
      <c r="F159" s="3">
        <v>115.88231739157985</v>
      </c>
    </row>
    <row r="160" spans="1:6" x14ac:dyDescent="0.25">
      <c r="A160" s="3">
        <v>11.216666666666667</v>
      </c>
      <c r="B160" s="3">
        <v>91.550900322936258</v>
      </c>
      <c r="C160" s="3">
        <v>94.267901657551803</v>
      </c>
      <c r="D160" s="3">
        <v>97.893987986845104</v>
      </c>
      <c r="E160" s="3">
        <v>106.95593672169956</v>
      </c>
      <c r="F160" s="3">
        <v>115.97898443980628</v>
      </c>
    </row>
    <row r="161" spans="1:6" x14ac:dyDescent="0.25">
      <c r="A161" s="3">
        <v>11.3</v>
      </c>
      <c r="B161" s="3">
        <v>91.652235128248236</v>
      </c>
      <c r="C161" s="3">
        <v>94.369046635152216</v>
      </c>
      <c r="D161" s="3">
        <v>97.994614045801598</v>
      </c>
      <c r="E161" s="3">
        <v>107.05407671806412</v>
      </c>
      <c r="F161" s="3">
        <v>116.07322406123501</v>
      </c>
    </row>
    <row r="162" spans="1:6" x14ac:dyDescent="0.25">
      <c r="A162" s="3">
        <v>11.383333333333333</v>
      </c>
      <c r="B162" s="3">
        <v>91.751417358335047</v>
      </c>
      <c r="C162" s="3">
        <v>94.468000106328233</v>
      </c>
      <c r="D162" s="3">
        <v>98.093002597274676</v>
      </c>
      <c r="E162" s="3">
        <v>107.14989373995975</v>
      </c>
      <c r="F162" s="3">
        <v>116.16509637720073</v>
      </c>
    </row>
    <row r="163" spans="1:6" x14ac:dyDescent="0.25">
      <c r="A163" s="3">
        <v>11.466666666666667</v>
      </c>
      <c r="B163" s="3">
        <v>91.848491825993065</v>
      </c>
      <c r="C163" s="3">
        <v>94.564808646787711</v>
      </c>
      <c r="D163" s="3">
        <v>98.189202497027836</v>
      </c>
      <c r="E163" s="3">
        <v>107.24344191769261</v>
      </c>
      <c r="F163" s="3">
        <v>116.25466006124347</v>
      </c>
    </row>
    <row r="164" spans="1:6" x14ac:dyDescent="0.25">
      <c r="A164" s="3">
        <v>11.55</v>
      </c>
      <c r="B164" s="3">
        <v>91.94350244953624</v>
      </c>
      <c r="C164" s="3">
        <v>94.659517881324732</v>
      </c>
      <c r="D164" s="3">
        <v>98.283261573527042</v>
      </c>
      <c r="E164" s="3">
        <v>107.33477416012758</v>
      </c>
      <c r="F164" s="3">
        <v>116.34197237193463</v>
      </c>
    </row>
    <row r="165" spans="1:6" x14ac:dyDescent="0.25">
      <c r="A165" s="3">
        <v>11.633333333333333</v>
      </c>
      <c r="B165" s="3">
        <v>92.036492269028017</v>
      </c>
      <c r="C165" s="3">
        <v>94.752172501559812</v>
      </c>
      <c r="D165" s="3">
        <v>98.375226647804482</v>
      </c>
      <c r="E165" s="3">
        <v>107.42394218038632</v>
      </c>
      <c r="F165" s="3">
        <v>116.42708918506008</v>
      </c>
    </row>
    <row r="166" spans="1:6" x14ac:dyDescent="0.25">
      <c r="A166" s="3">
        <v>11.716666666666667</v>
      </c>
      <c r="B166" s="3">
        <v>92.127503462288246</v>
      </c>
      <c r="C166" s="3">
        <v>94.842816283422167</v>
      </c>
      <c r="D166" s="3">
        <v>98.465143553015693</v>
      </c>
      <c r="E166" s="3">
        <v>107.51099652109239</v>
      </c>
      <c r="F166" s="3">
        <v>116.51006502516782</v>
      </c>
    </row>
    <row r="167" spans="1:6" x14ac:dyDescent="0.25">
      <c r="A167" s="3">
        <v>11.8</v>
      </c>
      <c r="B167" s="3">
        <v>92.216577360675103</v>
      </c>
      <c r="C167" s="3">
        <v>94.931492104374399</v>
      </c>
      <c r="D167" s="3">
        <v>98.553057153691185</v>
      </c>
      <c r="E167" s="3">
        <v>107.59598657916727</v>
      </c>
      <c r="F167" s="3">
        <v>116.59095309648762</v>
      </c>
    </row>
    <row r="168" spans="1:6" x14ac:dyDescent="0.25">
      <c r="A168" s="3">
        <v>11.883333333333333</v>
      </c>
      <c r="B168" s="3">
        <v>92.303754464642026</v>
      </c>
      <c r="C168" s="3">
        <v>95.018241960380166</v>
      </c>
      <c r="D168" s="3">
        <v>98.63901136468381</v>
      </c>
      <c r="E168" s="3">
        <v>107.67896063018094</v>
      </c>
      <c r="F168" s="3">
        <v>116.66980531323077</v>
      </c>
    </row>
    <row r="169" spans="1:6" x14ac:dyDescent="0.25">
      <c r="A169" s="3">
        <v>11.966666666666667</v>
      </c>
      <c r="B169" s="3">
        <v>92.389074459070159</v>
      </c>
      <c r="C169" s="3">
        <v>95.103106982615657</v>
      </c>
      <c r="D169" s="3">
        <v>98.723049169813379</v>
      </c>
      <c r="E169" s="3">
        <v>107.75996585226143</v>
      </c>
      <c r="F169" s="3">
        <v>116.74667232927747</v>
      </c>
    </row>
    <row r="170" spans="1:6" x14ac:dyDescent="0.25">
      <c r="A170" s="3">
        <v>12.05</v>
      </c>
      <c r="B170" s="3">
        <v>92.472576228376568</v>
      </c>
      <c r="C170" s="3">
        <v>95.186127453925693</v>
      </c>
      <c r="D170" s="3">
        <v>98.805212640210328</v>
      </c>
      <c r="E170" s="3">
        <v>107.83904834956736</v>
      </c>
      <c r="F170" s="3">
        <v>116.82160356726048</v>
      </c>
    </row>
    <row r="171" spans="1:6" x14ac:dyDescent="0.25">
      <c r="A171" s="3">
        <v>12.133333333333333</v>
      </c>
      <c r="B171" s="3">
        <v>92.554297871399015</v>
      </c>
      <c r="C171" s="3">
        <v>95.267342825025622</v>
      </c>
      <c r="D171" s="3">
        <v>98.885542952360083</v>
      </c>
      <c r="E171" s="3">
        <v>107.91625317532801</v>
      </c>
      <c r="F171" s="3">
        <v>116.89464724705277</v>
      </c>
    </row>
    <row r="172" spans="1:6" x14ac:dyDescent="0.25">
      <c r="A172" s="3">
        <v>12.216666666666667</v>
      </c>
      <c r="B172" s="3">
        <v>92.634276716057926</v>
      </c>
      <c r="C172" s="3">
        <v>95.346791730450292</v>
      </c>
      <c r="D172" s="3">
        <v>98.964080405850211</v>
      </c>
      <c r="E172" s="3">
        <v>107.99162435445547</v>
      </c>
      <c r="F172" s="3">
        <v>116.96585041366795</v>
      </c>
    </row>
    <row r="173" spans="1:6" x14ac:dyDescent="0.25">
      <c r="A173" s="3">
        <v>12.3</v>
      </c>
      <c r="B173" s="3">
        <v>92.712549333796574</v>
      </c>
      <c r="C173" s="3">
        <v>95.42451200425127</v>
      </c>
      <c r="D173" s="3">
        <v>99.040864440822503</v>
      </c>
      <c r="E173" s="3">
        <v>108.06520490573367</v>
      </c>
      <c r="F173" s="3">
        <v>117.03525896458166</v>
      </c>
    </row>
    <row r="174" spans="1:6" x14ac:dyDescent="0.25">
      <c r="A174" s="3">
        <v>12.383333333333333</v>
      </c>
      <c r="B174" s="3">
        <v>92.789151553800394</v>
      </c>
      <c r="C174" s="3">
        <v>95.500540695444116</v>
      </c>
      <c r="D174" s="3">
        <v>99.11593365513221</v>
      </c>
      <c r="E174" s="3">
        <v>108.13703686358899</v>
      </c>
      <c r="F174" s="3">
        <v>117.10291767648262</v>
      </c>
    </row>
    <row r="175" spans="1:6" x14ac:dyDescent="0.25">
      <c r="A175" s="3">
        <v>12.466666666666667</v>
      </c>
      <c r="B175" s="3">
        <v>92.864118476996637</v>
      </c>
      <c r="C175" s="3">
        <v>95.574914083207034</v>
      </c>
      <c r="D175" s="3">
        <v>99.18932582121684</v>
      </c>
      <c r="E175" s="3">
        <v>108.20716129944756</v>
      </c>
      <c r="F175" s="3">
        <v>117.16887023146184</v>
      </c>
    </row>
    <row r="176" spans="1:6" x14ac:dyDescent="0.25">
      <c r="A176" s="3">
        <v>12.55</v>
      </c>
      <c r="B176" s="3">
        <v>92.937484489835654</v>
      </c>
      <c r="C176" s="3">
        <v>95.647667691832879</v>
      </c>
      <c r="D176" s="3">
        <v>99.261077902677016</v>
      </c>
      <c r="E176" s="3">
        <v>108.27561834268418</v>
      </c>
      <c r="F176" s="3">
        <v>117.23315924264867</v>
      </c>
    </row>
    <row r="177" spans="1:6" x14ac:dyDescent="0.25">
      <c r="A177" s="3">
        <v>12.633333333333333</v>
      </c>
      <c r="B177" s="3">
        <v>93.009283277855033</v>
      </c>
      <c r="C177" s="3">
        <v>95.718836305436255</v>
      </c>
      <c r="D177" s="3">
        <v>99.331226070572015</v>
      </c>
      <c r="E177" s="3">
        <v>108.34244720116803</v>
      </c>
      <c r="F177" s="3">
        <v>117.29582627930239</v>
      </c>
    </row>
    <row r="178" spans="1:6" x14ac:dyDescent="0.25">
      <c r="A178" s="3">
        <v>12.716666666666667</v>
      </c>
      <c r="B178" s="3">
        <v>93.07954783902828</v>
      </c>
      <c r="C178" s="3">
        <v>95.78845398241765</v>
      </c>
      <c r="D178" s="3">
        <v>99.399805719432678</v>
      </c>
      <c r="E178" s="3">
        <v>108.40768618141045</v>
      </c>
      <c r="F178" s="3">
        <v>117.35691189136813</v>
      </c>
    </row>
    <row r="179" spans="1:6" x14ac:dyDescent="0.25">
      <c r="A179" s="3">
        <v>12.8</v>
      </c>
      <c r="B179" s="3">
        <v>93.14831049689937</v>
      </c>
      <c r="C179" s="3">
        <v>95.856554069686695</v>
      </c>
      <c r="D179" s="3">
        <v>99.4668514829945</v>
      </c>
      <c r="E179" s="3">
        <v>108.47137270832005</v>
      </c>
      <c r="F179" s="3">
        <v>117.41645563350565</v>
      </c>
    </row>
    <row r="180" spans="1:6" x14ac:dyDescent="0.25">
      <c r="A180" s="3">
        <v>12.883333333333333</v>
      </c>
      <c r="B180" s="3">
        <v>93.215602913504952</v>
      </c>
      <c r="C180" s="3">
        <v>95.923169216646656</v>
      </c>
      <c r="D180" s="3">
        <v>99.532397249653741</v>
      </c>
      <c r="E180" s="3">
        <v>108.53354334457033</v>
      </c>
      <c r="F180" s="3">
        <v>117.47449608859999</v>
      </c>
    </row>
    <row r="181" spans="1:6" x14ac:dyDescent="0.25">
      <c r="A181" s="3">
        <v>12.966666666666667</v>
      </c>
      <c r="B181" s="3">
        <v>93.281456102085869</v>
      </c>
      <c r="C181" s="3">
        <v>95.988331388942356</v>
      </c>
      <c r="D181" s="3">
        <v>99.596476177649578</v>
      </c>
      <c r="E181" s="3">
        <v>108.5942338095855</v>
      </c>
      <c r="F181" s="3">
        <v>117.53107089076246</v>
      </c>
    </row>
    <row r="182" spans="1:6" x14ac:dyDescent="0.25">
      <c r="A182" s="3">
        <v>13.05</v>
      </c>
      <c r="B182" s="3">
        <v>93.345900439589826</v>
      </c>
      <c r="C182" s="3">
        <v>96.052071881973774</v>
      </c>
      <c r="D182" s="3">
        <v>99.659120709975241</v>
      </c>
      <c r="E182" s="3">
        <v>108.65347899814968</v>
      </c>
      <c r="F182" s="3">
        <v>117.58621674783092</v>
      </c>
    </row>
    <row r="183" spans="1:6" x14ac:dyDescent="0.25">
      <c r="A183" s="3">
        <v>13.133333333333333</v>
      </c>
      <c r="B183" s="3">
        <v>93.408965678967007</v>
      </c>
      <c r="C183" s="3">
        <v>96.114421334177706</v>
      </c>
      <c r="D183" s="3">
        <v>99.720362589021263</v>
      </c>
      <c r="E183" s="3">
        <v>108.711312998645</v>
      </c>
      <c r="F183" s="3">
        <v>117.63996946337778</v>
      </c>
    </row>
    <row r="184" spans="1:6" x14ac:dyDescent="0.25">
      <c r="A184" s="3">
        <v>13.216666666666667</v>
      </c>
      <c r="B184" s="3">
        <v>93.470680961260612</v>
      </c>
      <c r="C184" s="3">
        <v>96.175409740079886</v>
      </c>
      <c r="D184" s="3">
        <v>99.780232870953952</v>
      </c>
      <c r="E184" s="3">
        <v>108.76776911092422</v>
      </c>
      <c r="F184" s="3">
        <v>117.69236395823469</v>
      </c>
    </row>
    <row r="185" spans="1:6" x14ac:dyDescent="0.25">
      <c r="A185" s="3">
        <v>13.3</v>
      </c>
      <c r="B185" s="3">
        <v>93.531074827494308</v>
      </c>
      <c r="C185" s="3">
        <v>96.235066463119963</v>
      </c>
      <c r="D185" s="3">
        <v>99.838761939832253</v>
      </c>
      <c r="E185" s="3">
        <v>108.8228798638232</v>
      </c>
      <c r="F185" s="3">
        <v>117.7434342915423</v>
      </c>
    </row>
    <row r="186" spans="1:6" x14ac:dyDescent="0.25">
      <c r="A186" s="3">
        <v>13.383333333333333</v>
      </c>
      <c r="B186" s="3">
        <v>93.590175230358525</v>
      </c>
      <c r="C186" s="3">
        <v>96.293420248251934</v>
      </c>
      <c r="D186" s="3">
        <v>99.895979521466288</v>
      </c>
      <c r="E186" s="3">
        <v>108.87667703231882</v>
      </c>
      <c r="F186" s="3">
        <v>117.79321368133371</v>
      </c>
    </row>
    <row r="187" spans="1:6" x14ac:dyDescent="0.25">
      <c r="A187" s="3">
        <v>13.466666666666667</v>
      </c>
      <c r="B187" s="3">
        <v>93.648009545697846</v>
      </c>
      <c r="C187" s="3">
        <v>96.350499234322456</v>
      </c>
      <c r="D187" s="3">
        <v>99.95191469702074</v>
      </c>
      <c r="E187" s="3">
        <v>108.92919165433787</v>
      </c>
      <c r="F187" s="3">
        <v>117.84173452466024</v>
      </c>
    </row>
    <row r="188" spans="1:6" x14ac:dyDescent="0.25">
      <c r="A188" s="3">
        <v>13.55</v>
      </c>
      <c r="B188" s="3">
        <v>93.704604583801441</v>
      </c>
      <c r="C188" s="3">
        <v>96.406330966229802</v>
      </c>
      <c r="D188" s="3">
        <v>100.00659591636644</v>
      </c>
      <c r="E188" s="3">
        <v>108.98045404722241</v>
      </c>
      <c r="F188" s="3">
        <v>117.88902841726784</v>
      </c>
    </row>
    <row r="189" spans="1:6" x14ac:dyDescent="0.25">
      <c r="A189" s="3">
        <v>13.633333333333333</v>
      </c>
      <c r="B189" s="3">
        <v>93.75998660049882</v>
      </c>
      <c r="C189" s="3">
        <v>96.460942406865854</v>
      </c>
      <c r="D189" s="3">
        <v>100.06005101118346</v>
      </c>
      <c r="E189" s="3">
        <v>109.03049382385716</v>
      </c>
      <c r="F189" s="3">
        <v>117.93512617283264</v>
      </c>
    </row>
    <row r="190" spans="1:6" x14ac:dyDescent="0.25">
      <c r="A190" s="3">
        <v>13.716666666666667</v>
      </c>
      <c r="B190" s="3">
        <v>93.814181308063084</v>
      </c>
      <c r="C190" s="3">
        <v>96.514359948844032</v>
      </c>
      <c r="D190" s="3">
        <v>100.1123072078191</v>
      </c>
      <c r="E190" s="3">
        <v>109.07933990846438</v>
      </c>
      <c r="F190" s="3">
        <v>117.98005784176392</v>
      </c>
    </row>
    <row r="191" spans="1:6" x14ac:dyDescent="0.25">
      <c r="A191" s="3">
        <v>13.8</v>
      </c>
      <c r="B191" s="3">
        <v>93.86721388592386</v>
      </c>
      <c r="C191" s="3">
        <v>96.566609426015617</v>
      </c>
      <c r="D191" s="3">
        <v>100.16339113990398</v>
      </c>
      <c r="E191" s="3">
        <v>109.12702055207171</v>
      </c>
      <c r="F191" s="3">
        <v>118.02385272958271</v>
      </c>
    </row>
    <row r="192" spans="1:6" x14ac:dyDescent="0.25">
      <c r="A192" s="3">
        <v>13.883333333333333</v>
      </c>
      <c r="B192" s="3">
        <v>93.91910899119226</v>
      </c>
      <c r="C192" s="3">
        <v>96.61771612477736</v>
      </c>
      <c r="D192" s="3">
        <v>100.21332886072985</v>
      </c>
      <c r="E192" s="3">
        <v>109.1735633476585</v>
      </c>
      <c r="F192" s="3">
        <v>118.06653941488433</v>
      </c>
    </row>
    <row r="193" spans="1:6" x14ac:dyDescent="0.25">
      <c r="A193" s="3">
        <v>13.966666666666667</v>
      </c>
      <c r="B193" s="3">
        <v>93.969890769000031</v>
      </c>
      <c r="C193" s="3">
        <v>96.667704795172938</v>
      </c>
      <c r="D193" s="3">
        <v>100.26214585539222</v>
      </c>
      <c r="E193" s="3">
        <v>109.218995244986</v>
      </c>
      <c r="F193" s="3">
        <v>118.10814576689273</v>
      </c>
    </row>
    <row r="194" spans="1:6" x14ac:dyDescent="0.25">
      <c r="A194" s="3">
        <v>14.05</v>
      </c>
      <c r="B194" s="3">
        <v>94.019582862655341</v>
      </c>
      <c r="C194" s="3">
        <v>96.716599661791179</v>
      </c>
      <c r="D194" s="3">
        <v>100.30986705270156</v>
      </c>
      <c r="E194" s="3">
        <v>109.26334256511693</v>
      </c>
      <c r="F194" s="3">
        <v>118.1486989626149</v>
      </c>
    </row>
    <row r="195" spans="1:6" x14ac:dyDescent="0.25">
      <c r="A195" s="3">
        <v>14.133333333333333</v>
      </c>
      <c r="B195" s="3">
        <v>94.068208423617364</v>
      </c>
      <c r="C195" s="3">
        <v>96.76442443446355</v>
      </c>
      <c r="D195" s="3">
        <v>100.35651683686604</v>
      </c>
      <c r="E195" s="3">
        <v>109.3066310146296</v>
      </c>
      <c r="F195" s="3">
        <v>118.18822550360305</v>
      </c>
    </row>
    <row r="196" spans="1:6" x14ac:dyDescent="0.25">
      <c r="A196" s="3">
        <v>14.216666666666667</v>
      </c>
      <c r="B196" s="3">
        <v>94.115790121292164</v>
      </c>
      <c r="C196" s="3">
        <v>96.811202318764003</v>
      </c>
      <c r="D196" s="3">
        <v>100.40211905894957</v>
      </c>
      <c r="E196" s="3">
        <v>109.34888569953222</v>
      </c>
      <c r="F196" s="3">
        <v>118.22675123233246</v>
      </c>
    </row>
    <row r="197" spans="1:6" x14ac:dyDescent="0.25">
      <c r="A197" s="3">
        <v>14.3</v>
      </c>
      <c r="B197" s="3">
        <v>94.16235015265211</v>
      </c>
      <c r="C197" s="3">
        <v>96.856956026313611</v>
      </c>
      <c r="D197" s="3">
        <v>100.44669704810838</v>
      </c>
      <c r="E197" s="3">
        <v>109.3901311388824</v>
      </c>
      <c r="F197" s="3">
        <v>118.26430134820271</v>
      </c>
    </row>
    <row r="198" spans="1:6" x14ac:dyDescent="0.25">
      <c r="A198" s="3">
        <v>14.383333333333333</v>
      </c>
      <c r="B198" s="3">
        <v>94.207910251681227</v>
      </c>
      <c r="C198" s="3">
        <v>96.90170778489302</v>
      </c>
      <c r="D198" s="3">
        <v>100.49027362260946</v>
      </c>
      <c r="E198" s="3">
        <v>109.43039127811736</v>
      </c>
      <c r="F198" s="3">
        <v>118.30090042316995</v>
      </c>
    </row>
    <row r="199" spans="1:6" x14ac:dyDescent="0.25">
      <c r="A199" s="3">
        <v>14.466666666666667</v>
      </c>
      <c r="B199" s="3">
        <v>94.252491698648825</v>
      </c>
      <c r="C199" s="3">
        <v>96.945479348365339</v>
      </c>
      <c r="D199" s="3">
        <v>100.53287110063442</v>
      </c>
      <c r="E199" s="3">
        <v>109.46968950209984</v>
      </c>
      <c r="F199" s="3">
        <v>118.33657241701769</v>
      </c>
    </row>
    <row r="200" spans="1:6" x14ac:dyDescent="0.25">
      <c r="A200" s="3">
        <v>14.55</v>
      </c>
      <c r="B200" s="3">
        <v>94.296115329213833</v>
      </c>
      <c r="C200" s="3">
        <v>96.988292006412308</v>
      </c>
      <c r="D200" s="3">
        <v>100.57451131087196</v>
      </c>
      <c r="E200" s="3">
        <v>109.5080486478851</v>
      </c>
      <c r="F200" s="3">
        <v>118.37134069227351</v>
      </c>
    </row>
    <row r="201" spans="1:6" x14ac:dyDescent="0.25">
      <c r="A201" s="3">
        <v>14.633333333333333</v>
      </c>
      <c r="B201" s="3">
        <v>94.338801543362138</v>
      </c>
      <c r="C201" s="3">
        <v>97.030166594086538</v>
      </c>
      <c r="D201" s="3">
        <v>100.61521560290237</v>
      </c>
      <c r="E201" s="3">
        <v>109.54549101721393</v>
      </c>
      <c r="F201" s="3">
        <v>118.40522802877908</v>
      </c>
    </row>
    <row r="202" spans="1:6" x14ac:dyDescent="0.25">
      <c r="A202" s="3">
        <v>14.716666666666667</v>
      </c>
      <c r="B202" s="3">
        <v>94.380570314179323</v>
      </c>
      <c r="C202" s="3">
        <v>97.07112350118247</v>
      </c>
      <c r="D202" s="3">
        <v>100.65500485737749</v>
      </c>
      <c r="E202" s="3">
        <v>109.58203838873683</v>
      </c>
      <c r="F202" s="3">
        <v>118.43825663792067</v>
      </c>
    </row>
    <row r="203" spans="1:6" x14ac:dyDescent="0.25">
      <c r="A203" s="3">
        <v>14.8</v>
      </c>
      <c r="B203" s="3">
        <v>94.421441196461274</v>
      </c>
      <c r="C203" s="3">
        <v>97.111182681428943</v>
      </c>
      <c r="D203" s="3">
        <v>100.69389949599929</v>
      </c>
      <c r="E203" s="3">
        <v>109.61771202997447</v>
      </c>
      <c r="F203" s="3">
        <v>118.47044817652724</v>
      </c>
    </row>
    <row r="204" spans="1:6" x14ac:dyDescent="0.25">
      <c r="A204" s="3">
        <v>14.883333333333333</v>
      </c>
      <c r="B204" s="3">
        <v>94.461433335164813</v>
      </c>
      <c r="C204" s="3">
        <v>97.150363661505992</v>
      </c>
      <c r="D204" s="3">
        <v>100.73191949130046</v>
      </c>
      <c r="E204" s="3">
        <v>109.65253270901917</v>
      </c>
      <c r="F204" s="3">
        <v>118.50182376044305</v>
      </c>
    </row>
    <row r="205" spans="1:6" x14ac:dyDescent="0.25">
      <c r="A205" s="3">
        <v>14.966666666666667</v>
      </c>
      <c r="B205" s="3">
        <v>94.500565473700973</v>
      </c>
      <c r="C205" s="3">
        <v>97.188685549888774</v>
      </c>
      <c r="D205" s="3">
        <v>100.76908437623028</v>
      </c>
      <c r="E205" s="3">
        <v>109.68652070598247</v>
      </c>
      <c r="F205" s="3">
        <v>118.53240397778191</v>
      </c>
    </row>
    <row r="206" spans="1:6" x14ac:dyDescent="0.25">
      <c r="A206" s="3">
        <v>15.05</v>
      </c>
      <c r="B206" s="3">
        <v>94.538855962073072</v>
      </c>
      <c r="C206" s="3">
        <v>97.226167045521137</v>
      </c>
      <c r="D206" s="3">
        <v>100.80541325354905</v>
      </c>
      <c r="E206" s="3">
        <v>109.71969582419364</v>
      </c>
      <c r="F206" s="3">
        <v>118.56220890186958</v>
      </c>
    </row>
    <row r="207" spans="1:6" x14ac:dyDescent="0.25">
      <c r="A207" s="3">
        <v>15.133333333333333</v>
      </c>
      <c r="B207" s="3">
        <v>94.576322764862013</v>
      </c>
      <c r="C207" s="3">
        <v>97.262826446321696</v>
      </c>
      <c r="D207" s="3">
        <v>100.84092480503422</v>
      </c>
      <c r="E207" s="3">
        <v>109.75207740115376</v>
      </c>
      <c r="F207" s="3">
        <v>118.59125810388115</v>
      </c>
    </row>
    <row r="208" spans="1:6" x14ac:dyDescent="0.25">
      <c r="A208" s="3">
        <v>15.216666666666667</v>
      </c>
      <c r="B208" s="3">
        <v>94.612983469061206</v>
      </c>
      <c r="C208" s="3">
        <v>97.298681657525051</v>
      </c>
      <c r="D208" s="3">
        <v>100.87563730050154</v>
      </c>
      <c r="E208" s="3">
        <v>109.78368431925027</v>
      </c>
      <c r="F208" s="3">
        <v>118.61957066517989</v>
      </c>
    </row>
    <row r="209" spans="1:6" x14ac:dyDescent="0.25">
      <c r="A209" s="3">
        <v>15.3</v>
      </c>
      <c r="B209" s="3">
        <v>94.648855291763283</v>
      </c>
      <c r="C209" s="3">
        <v>97.333750199860802</v>
      </c>
      <c r="D209" s="3">
        <v>100.90956860664429</v>
      </c>
      <c r="E209" s="3">
        <v>109.8145350162366</v>
      </c>
      <c r="F209" s="3">
        <v>118.64716518936422</v>
      </c>
    </row>
    <row r="210" spans="1:6" x14ac:dyDescent="0.25">
      <c r="A210" s="3">
        <v>15.383333333333333</v>
      </c>
      <c r="B210" s="3">
        <v>94.683955087701079</v>
      </c>
      <c r="C210" s="3">
        <v>97.368049217573031</v>
      </c>
      <c r="D210" s="3">
        <v>100.94273619569388</v>
      </c>
      <c r="E210" s="3">
        <v>109.84464749548138</v>
      </c>
      <c r="F210" s="3">
        <v>118.67405981402874</v>
      </c>
    </row>
    <row r="211" spans="1:6" x14ac:dyDescent="0.25">
      <c r="A211" s="3">
        <v>15.466666666666667</v>
      </c>
      <c r="B211" s="3">
        <v>94.718299356645119</v>
      </c>
      <c r="C211" s="3">
        <v>97.401595486282886</v>
      </c>
      <c r="D211" s="3">
        <v>100.97515715390479</v>
      </c>
      <c r="E211" s="3">
        <v>109.8740393359919</v>
      </c>
      <c r="F211" s="3">
        <v>118.70027222224607</v>
      </c>
    </row>
    <row r="212" spans="1:6" x14ac:dyDescent="0.25">
      <c r="A212" s="3">
        <v>15.55</v>
      </c>
      <c r="B212" s="3">
        <v>94.751904250659834</v>
      </c>
      <c r="C212" s="3">
        <v>97.434405420696905</v>
      </c>
      <c r="D212" s="3">
        <v>101.006848189867</v>
      </c>
      <c r="E212" s="3">
        <v>109.90272770221624</v>
      </c>
      <c r="F212" s="3">
        <v>118.72581965377525</v>
      </c>
    </row>
    <row r="213" spans="1:6" x14ac:dyDescent="0.25">
      <c r="A213" s="3">
        <v>15.633333333333333</v>
      </c>
      <c r="B213" s="3">
        <v>94.784785581220888</v>
      </c>
      <c r="C213" s="3">
        <v>97.466495082163576</v>
      </c>
      <c r="D213" s="3">
        <v>101.03782564264903</v>
      </c>
      <c r="E213" s="3">
        <v>109.93072935362854</v>
      </c>
      <c r="F213" s="3">
        <v>118.75071891600281</v>
      </c>
    </row>
    <row r="214" spans="1:6" x14ac:dyDescent="0.25">
      <c r="A214" s="3">
        <v>15.716666666666667</v>
      </c>
      <c r="B214" s="3">
        <v>94.816958826195787</v>
      </c>
      <c r="C214" s="3">
        <v>97.497880186080806</v>
      </c>
      <c r="D214" s="3">
        <v>101.06810548977447</v>
      </c>
      <c r="E214" s="3">
        <v>109.95806065410156</v>
      </c>
      <c r="F214" s="3">
        <v>118.7749863946226</v>
      </c>
    </row>
    <row r="215" spans="1:6" x14ac:dyDescent="0.25">
      <c r="A215" s="3">
        <v>15.8</v>
      </c>
      <c r="B215" s="3">
        <v>94.848439136690047</v>
      </c>
      <c r="C215" s="3">
        <v>97.528576109156816</v>
      </c>
      <c r="D215" s="3">
        <v>101.09770335503511</v>
      </c>
      <c r="E215" s="3">
        <v>109.98473758107112</v>
      </c>
      <c r="F215" s="3">
        <v>118.79863806405994</v>
      </c>
    </row>
    <row r="216" spans="1:6" x14ac:dyDescent="0.25">
      <c r="A216" s="3">
        <v>15.883333333333333</v>
      </c>
      <c r="B216" s="3">
        <v>94.879241343761095</v>
      </c>
      <c r="C216" s="3">
        <v>97.558597896526877</v>
      </c>
      <c r="D216" s="3">
        <v>101.12663451614361</v>
      </c>
      <c r="E216" s="3">
        <v>110.01077573449633</v>
      </c>
      <c r="F216" s="3">
        <v>118.82168949764593</v>
      </c>
    </row>
    <row r="217" spans="1:6" x14ac:dyDescent="0.25">
      <c r="A217" s="3">
        <v>15.966666666666667</v>
      </c>
      <c r="B217" s="3">
        <v>94.909379965002131</v>
      </c>
      <c r="C217" s="3">
        <v>97.587960268728565</v>
      </c>
      <c r="D217" s="3">
        <v>101.15491391222851</v>
      </c>
      <c r="E217" s="3">
        <v>110.03619034562</v>
      </c>
      <c r="F217" s="3">
        <v>118.84415587754754</v>
      </c>
    </row>
    <row r="218" spans="1:6" x14ac:dyDescent="0.25">
      <c r="A218" s="3">
        <v>16.05</v>
      </c>
      <c r="B218" s="3">
        <v>94.938869210998135</v>
      </c>
      <c r="C218" s="3">
        <v>97.616677628537829</v>
      </c>
      <c r="D218" s="3">
        <v>101.18255615117461</v>
      </c>
      <c r="E218" s="3">
        <v>110.06099628553314</v>
      </c>
      <c r="F218" s="3">
        <v>118.86605200445879</v>
      </c>
    </row>
    <row r="219" spans="1:6" x14ac:dyDescent="0.25">
      <c r="A219" s="3">
        <v>16.133333333333333</v>
      </c>
      <c r="B219" s="3">
        <v>94.967722991656132</v>
      </c>
      <c r="C219" s="3">
        <v>97.64476406766839</v>
      </c>
      <c r="D219" s="3">
        <v>101.20957551681155</v>
      </c>
      <c r="E219" s="3">
        <v>110.0852080735477</v>
      </c>
      <c r="F219" s="3">
        <v>118.88739230705875</v>
      </c>
    </row>
    <row r="220" spans="1:6" x14ac:dyDescent="0.25">
      <c r="A220" s="3">
        <v>16.216666666666665</v>
      </c>
      <c r="B220" s="3">
        <v>94.995954922411897</v>
      </c>
      <c r="C220" s="3">
        <v>97.672233373336866</v>
      </c>
      <c r="D220" s="3">
        <v>101.2359859759533</v>
      </c>
      <c r="E220" s="3">
        <v>110.10883988538146</v>
      </c>
      <c r="F220" s="3">
        <v>118.90819085124113</v>
      </c>
    </row>
    <row r="221" spans="1:6" x14ac:dyDescent="0.25">
      <c r="A221" s="3">
        <v>16.3</v>
      </c>
      <c r="B221" s="3">
        <v>95.023578330315189</v>
      </c>
      <c r="C221" s="3">
        <v>97.699099034696047</v>
      </c>
      <c r="D221" s="3">
        <v>101.26180118529136</v>
      </c>
      <c r="E221" s="3">
        <v>110.13190556115887</v>
      </c>
      <c r="F221" s="3">
        <v>118.92846134912125</v>
      </c>
    </row>
    <row r="222" spans="1:6" x14ac:dyDescent="0.25">
      <c r="A222" s="3">
        <v>16.383333333333333</v>
      </c>
      <c r="B222" s="3">
        <v>95.05060625999559</v>
      </c>
      <c r="C222" s="3">
        <v>97.725374249138568</v>
      </c>
      <c r="D222" s="3">
        <v>101.28703449814458</v>
      </c>
      <c r="E222" s="3">
        <v>110.15441861323187</v>
      </c>
      <c r="F222" s="3">
        <v>118.94821716782491</v>
      </c>
    </row>
    <row r="223" spans="1:6" x14ac:dyDescent="0.25">
      <c r="A223" s="3">
        <v>16.466666666666665</v>
      </c>
      <c r="B223" s="3">
        <v>95.077051479510999</v>
      </c>
      <c r="C223" s="3">
        <v>97.751071928473465</v>
      </c>
      <c r="D223" s="3">
        <v>101.31169897106801</v>
      </c>
      <c r="E223" s="3">
        <v>110.1763922338242</v>
      </c>
      <c r="F223" s="3">
        <v>118.96747133806454</v>
      </c>
    </row>
    <row r="224" spans="1:6" x14ac:dyDescent="0.25">
      <c r="A224" s="3">
        <v>16.55</v>
      </c>
      <c r="B224" s="3">
        <v>95.102926486080932</v>
      </c>
      <c r="C224" s="3">
        <v>97.776204704977729</v>
      </c>
      <c r="D224" s="3">
        <v>101.33580737032375</v>
      </c>
      <c r="E224" s="3">
        <v>110.19783930250316</v>
      </c>
      <c r="F224" s="3">
        <v>118.98623656250727</v>
      </c>
    </row>
    <row r="225" spans="1:6" x14ac:dyDescent="0.25">
      <c r="A225" s="3">
        <v>16.633333333333333</v>
      </c>
      <c r="B225" s="3">
        <v>95.128243511706472</v>
      </c>
      <c r="C225" s="3">
        <v>97.800784937325304</v>
      </c>
      <c r="D225" s="3">
        <v>101.35937217821611</v>
      </c>
      <c r="E225" s="3">
        <v>110.21877239348221</v>
      </c>
      <c r="F225" s="3">
        <v>119.00452522393984</v>
      </c>
    </row>
    <row r="226" spans="1:6" x14ac:dyDescent="0.25">
      <c r="A226" s="3">
        <v>16.716666666666665</v>
      </c>
      <c r="B226" s="3">
        <v>95.153014528679066</v>
      </c>
      <c r="C226" s="3">
        <v>97.824824716395611</v>
      </c>
      <c r="D226" s="3">
        <v>101.38240559929395</v>
      </c>
      <c r="E226" s="3">
        <v>110.2392037827582</v>
      </c>
      <c r="F226" s="3">
        <v>119.02234939323489</v>
      </c>
    </row>
    <row r="227" spans="1:6" x14ac:dyDescent="0.25">
      <c r="A227" s="3">
        <v>16.8</v>
      </c>
      <c r="B227" s="3">
        <v>95.177251254979893</v>
      </c>
      <c r="C227" s="3">
        <v>97.84833587096395</v>
      </c>
      <c r="D227" s="3">
        <v>101.40491956642259</v>
      </c>
      <c r="E227" s="3">
        <v>110.25914545508645</v>
      </c>
      <c r="F227" s="3">
        <v>119.0397208371235</v>
      </c>
    </row>
    <row r="228" spans="1:6" x14ac:dyDescent="0.25">
      <c r="A228" s="3">
        <v>16.883333333333333</v>
      </c>
      <c r="B228" s="3">
        <v>95.20096515957205</v>
      </c>
      <c r="C228" s="3">
        <v>97.871329973275834</v>
      </c>
      <c r="D228" s="3">
        <v>101.42692574672787</v>
      </c>
      <c r="E228" s="3">
        <v>110.27860911079757</v>
      </c>
      <c r="F228" s="3">
        <v>119.05665102577805</v>
      </c>
    </row>
    <row r="229" spans="1:6" x14ac:dyDescent="0.25">
      <c r="A229" s="3">
        <v>16.966666666666665</v>
      </c>
      <c r="B229" s="3">
        <v>95.224167467587165</v>
      </c>
      <c r="C229" s="3">
        <v>97.893818344507466</v>
      </c>
      <c r="D229" s="3">
        <v>101.44843554741475</v>
      </c>
      <c r="E229" s="3">
        <v>110.29760617245887</v>
      </c>
      <c r="F229" s="3">
        <v>119.07315114021029</v>
      </c>
    </row>
    <row r="230" spans="1:6" x14ac:dyDescent="0.25">
      <c r="A230" s="3">
        <v>17.05</v>
      </c>
      <c r="B230" s="3">
        <v>95.246869165408611</v>
      </c>
      <c r="C230" s="3">
        <v>97.915812060114504</v>
      </c>
      <c r="D230" s="3">
        <v>101.46946012146296</v>
      </c>
      <c r="E230" s="3">
        <v>110.31614779138411</v>
      </c>
      <c r="F230" s="3">
        <v>119.08923207948844</v>
      </c>
    </row>
    <row r="231" spans="1:6" x14ac:dyDescent="0.25">
      <c r="A231" s="3">
        <v>17.133333333333333</v>
      </c>
      <c r="B231" s="3">
        <v>95.26908100565295</v>
      </c>
      <c r="C231" s="3">
        <v>97.937321955071141</v>
      </c>
      <c r="D231" s="3">
        <v>101.49001037320213</v>
      </c>
      <c r="E231" s="3">
        <v>110.33424485399463</v>
      </c>
      <c r="F231" s="3">
        <v>119.10490446777804</v>
      </c>
    </row>
    <row r="232" spans="1:6" x14ac:dyDescent="0.25">
      <c r="A232" s="3">
        <v>17.216666666666665</v>
      </c>
      <c r="B232" s="3">
        <v>95.29081351205167</v>
      </c>
      <c r="C232" s="3">
        <v>97.958358629001609</v>
      </c>
      <c r="D232" s="3">
        <v>101.51009696376865</v>
      </c>
      <c r="E232" s="3">
        <v>110.35190798803514</v>
      </c>
      <c r="F232" s="3">
        <v>119.12017866121023</v>
      </c>
    </row>
    <row r="233" spans="1:6" x14ac:dyDescent="0.25">
      <c r="A233" s="3">
        <v>17.3</v>
      </c>
      <c r="B233" s="3">
        <v>95.312076984234878</v>
      </c>
      <c r="C233" s="3">
        <v>97.978932451206077</v>
      </c>
      <c r="D233" s="3">
        <v>101.52973031644669</v>
      </c>
      <c r="E233" s="3">
        <v>110.36914756864724</v>
      </c>
      <c r="F233" s="3">
        <v>119.13506475458179</v>
      </c>
    </row>
    <row r="234" spans="1:6" x14ac:dyDescent="0.25">
      <c r="A234" s="3">
        <v>17.383333333333333</v>
      </c>
      <c r="B234" s="3">
        <v>95.332881502418815</v>
      </c>
      <c r="C234" s="3">
        <v>97.999053565583054</v>
      </c>
      <c r="D234" s="3">
        <v>101.5489206218956</v>
      </c>
      <c r="E234" s="3">
        <v>110.38597372430384</v>
      </c>
      <c r="F234" s="3">
        <v>119.14957258789083</v>
      </c>
    </row>
    <row r="235" spans="1:6" x14ac:dyDescent="0.25">
      <c r="A235" s="3">
        <v>17.466666666666665</v>
      </c>
      <c r="B235" s="3">
        <v>95.35323693199895</v>
      </c>
      <c r="C235" s="3">
        <v>98.018731895450102</v>
      </c>
      <c r="D235" s="3">
        <v>101.567677843266</v>
      </c>
      <c r="E235" s="3">
        <v>110.40239634260747</v>
      </c>
      <c r="F235" s="3">
        <v>119.16371175271198</v>
      </c>
    </row>
    <row r="236" spans="1:6" x14ac:dyDescent="0.25">
      <c r="A236" s="3">
        <v>17.55</v>
      </c>
      <c r="B236" s="3">
        <v>95.373152928050416</v>
      </c>
      <c r="C236" s="3">
        <v>98.037977148264957</v>
      </c>
      <c r="D236" s="3">
        <v>101.58601172120662</v>
      </c>
      <c r="E236" s="3">
        <v>110.4184250759554</v>
      </c>
      <c r="F236" s="3">
        <v>119.17749159841485</v>
      </c>
    </row>
    <row r="237" spans="1:6" x14ac:dyDescent="0.25">
      <c r="A237" s="3">
        <v>17.633333333333333</v>
      </c>
      <c r="B237" s="3">
        <v>95.392638939737438</v>
      </c>
      <c r="C237" s="3">
        <v>98.056798820248886</v>
      </c>
      <c r="D237" s="3">
        <v>101.60393177876435</v>
      </c>
      <c r="E237" s="3">
        <v>110.43406934707451</v>
      </c>
      <c r="F237" s="3">
        <v>119.19092123822958</v>
      </c>
    </row>
    <row r="238" spans="1:6" x14ac:dyDescent="0.25">
      <c r="A238" s="3">
        <v>17.716666666666665</v>
      </c>
      <c r="B238" s="3">
        <v>95.411704214633588</v>
      </c>
      <c r="C238" s="3">
        <v>98.07520620091411</v>
      </c>
      <c r="D238" s="3">
        <v>101.62144732617935</v>
      </c>
      <c r="E238" s="3">
        <v>110.4493383544288</v>
      </c>
      <c r="F238" s="3">
        <v>119.20400955516295</v>
      </c>
    </row>
    <row r="239" spans="1:6" x14ac:dyDescent="0.25">
      <c r="A239" s="3">
        <v>17.8</v>
      </c>
      <c r="B239" s="3">
        <v>95.430357802954333</v>
      </c>
      <c r="C239" s="3">
        <v>98.093208377497291</v>
      </c>
      <c r="D239" s="3">
        <v>101.63856746557748</v>
      </c>
      <c r="E239" s="3">
        <v>110.46424107750231</v>
      </c>
      <c r="F239" s="3">
        <v>119.21676520776874</v>
      </c>
    </row>
    <row r="240" spans="1:6" x14ac:dyDescent="0.25">
      <c r="A240" s="3">
        <v>17.883333333333333</v>
      </c>
      <c r="B240" s="3">
        <v>95.44860856170375</v>
      </c>
      <c r="C240" s="3">
        <v>98.11081423930078</v>
      </c>
      <c r="D240" s="3">
        <v>101.65530109556205</v>
      </c>
      <c r="E240" s="3">
        <v>110.4787862819601</v>
      </c>
      <c r="F240" s="3">
        <v>119.22919663577574</v>
      </c>
    </row>
    <row r="241" spans="1:6" x14ac:dyDescent="0.25">
      <c r="A241" s="3">
        <v>17.966666666666665</v>
      </c>
      <c r="B241" s="3">
        <v>95.466465158736824</v>
      </c>
      <c r="C241" s="3">
        <v>98.128032481943436</v>
      </c>
      <c r="D241" s="3">
        <v>101.67165691570705</v>
      </c>
      <c r="E241" s="3">
        <v>110.49298252469015</v>
      </c>
      <c r="F241" s="3">
        <v>119.24131206557675</v>
      </c>
    </row>
    <row r="242" spans="1:6" x14ac:dyDescent="0.25">
      <c r="A242" s="3">
        <v>18.05</v>
      </c>
      <c r="B242" s="3">
        <v>95.483936076739084</v>
      </c>
      <c r="C242" s="3">
        <v>98.144871611522788</v>
      </c>
      <c r="D242" s="3">
        <v>101.68764343095359</v>
      </c>
      <c r="E242" s="3">
        <v>110.5068381587287</v>
      </c>
      <c r="F242" s="3">
        <v>119.25311951558213</v>
      </c>
    </row>
    <row r="243" spans="1:6" x14ac:dyDescent="0.25">
      <c r="A243" s="3">
        <v>18.133333333333333</v>
      </c>
      <c r="B243" s="3">
        <v>95.501029617124999</v>
      </c>
      <c r="C243" s="3">
        <v>98.16133994869034</v>
      </c>
      <c r="D243" s="3">
        <v>101.70326895591187</v>
      </c>
      <c r="E243" s="3">
        <v>110.52036133807161</v>
      </c>
      <c r="F243" s="3">
        <v>119.26462680144078</v>
      </c>
    </row>
    <row r="244" spans="1:6" x14ac:dyDescent="0.25">
      <c r="A244" s="3">
        <v>18.216666666666665</v>
      </c>
      <c r="B244" s="3">
        <v>95.517753903856828</v>
      </c>
      <c r="C244" s="3">
        <v>98.177445632641593</v>
      </c>
      <c r="D244" s="3">
        <v>101.71854161907031</v>
      </c>
      <c r="E244" s="3">
        <v>110.53356002237433</v>
      </c>
      <c r="F244" s="3">
        <v>119.2758415411321</v>
      </c>
    </row>
    <row r="245" spans="1:6" x14ac:dyDescent="0.25">
      <c r="A245" s="3">
        <v>18.3</v>
      </c>
      <c r="B245" s="3">
        <v>95.53411688718532</v>
      </c>
      <c r="C245" s="3">
        <v>98.193196625022537</v>
      </c>
      <c r="D245" s="3">
        <v>101.73346936691381</v>
      </c>
      <c r="E245" s="3">
        <v>110.54644198154288</v>
      </c>
      <c r="F245" s="3">
        <v>119.28677115993169</v>
      </c>
    </row>
    <row r="246" spans="1:6" x14ac:dyDescent="0.25">
      <c r="A246" s="3">
        <v>18.383333333333333</v>
      </c>
      <c r="B246" s="3">
        <v>95.550126347313807</v>
      </c>
      <c r="C246" s="3">
        <v>98.208600713754336</v>
      </c>
      <c r="D246" s="3">
        <v>101.74805996795315</v>
      </c>
      <c r="E246" s="3">
        <v>110.55901480021836</v>
      </c>
      <c r="F246" s="3">
        <v>119.2974228952541</v>
      </c>
    </row>
    <row r="247" spans="1:6" x14ac:dyDescent="0.25">
      <c r="A247" s="3">
        <v>18.466666666666665</v>
      </c>
      <c r="B247" s="3">
        <v>95.565789897987202</v>
      </c>
      <c r="C247" s="3">
        <v>98.223665516777601</v>
      </c>
      <c r="D247" s="3">
        <v>101.76232101666714</v>
      </c>
      <c r="E247" s="3">
        <v>110.5712858821573</v>
      </c>
      <c r="F247" s="3">
        <v>119.30780380137547</v>
      </c>
    </row>
    <row r="248" spans="1:6" x14ac:dyDescent="0.25">
      <c r="A248" s="3">
        <v>18.55</v>
      </c>
      <c r="B248" s="3">
        <v>95.581114990007293</v>
      </c>
      <c r="C248" s="3">
        <v>98.238398485718108</v>
      </c>
      <c r="D248" s="3">
        <v>101.77625993735944</v>
      </c>
      <c r="E248" s="3">
        <v>110.58326245451019</v>
      </c>
      <c r="F248" s="3">
        <v>119.31792075403891</v>
      </c>
    </row>
    <row r="249" spans="1:6" x14ac:dyDescent="0.25">
      <c r="A249" s="3">
        <v>18.633333333333333</v>
      </c>
      <c r="B249" s="3">
        <v>95.596108914675767</v>
      </c>
      <c r="C249" s="3">
        <v>98.252806909475339</v>
      </c>
      <c r="D249" s="3">
        <v>101.78988398793179</v>
      </c>
      <c r="E249" s="3">
        <v>110.59495157200053</v>
      </c>
      <c r="F249" s="3">
        <v>119.32778045494557</v>
      </c>
    </row>
    <row r="250" spans="1:6" x14ac:dyDescent="0.25">
      <c r="A250" s="3">
        <v>18.716666666666665</v>
      </c>
      <c r="B250" s="3">
        <v>95.610778807166383</v>
      </c>
      <c r="C250" s="3">
        <v>98.266897917735463</v>
      </c>
      <c r="D250" s="3">
        <v>101.80320026357532</v>
      </c>
      <c r="E250" s="3">
        <v>110.60636012100652</v>
      </c>
      <c r="F250" s="3">
        <v>119.33738943613409</v>
      </c>
    </row>
    <row r="251" spans="1:6" x14ac:dyDescent="0.25">
      <c r="A251" s="3">
        <v>18.8</v>
      </c>
      <c r="B251" s="3">
        <v>95.625131649827665</v>
      </c>
      <c r="C251" s="3">
        <v>98.280678484410231</v>
      </c>
      <c r="D251" s="3">
        <v>101.8162157003818</v>
      </c>
      <c r="E251" s="3">
        <v>110.61749482354769</v>
      </c>
      <c r="F251" s="3">
        <v>119.34675406425116</v>
      </c>
    </row>
    <row r="252" spans="1:6" x14ac:dyDescent="0.25">
      <c r="A252" s="3">
        <v>18.883333333333333</v>
      </c>
      <c r="B252" s="3">
        <v>95.639174275417446</v>
      </c>
      <c r="C252" s="3">
        <v>98.294155431003318</v>
      </c>
      <c r="D252" s="3">
        <v>101.82893707887624</v>
      </c>
      <c r="E252" s="3">
        <v>110.62836224117861</v>
      </c>
      <c r="F252" s="3">
        <v>119.35588054471582</v>
      </c>
    </row>
    <row r="253" spans="1:6" x14ac:dyDescent="0.25">
      <c r="A253" s="3">
        <v>18.966666666666665</v>
      </c>
      <c r="B253" s="3">
        <v>95.652913370270639</v>
      </c>
      <c r="C253" s="3">
        <v>98.307335429905507</v>
      </c>
      <c r="D253" s="3">
        <v>101.84137102747266</v>
      </c>
      <c r="E253" s="3">
        <v>110.63896877879164</v>
      </c>
      <c r="F253" s="3">
        <v>119.36477492578005</v>
      </c>
    </row>
    <row r="254" spans="1:6" x14ac:dyDescent="0.25">
      <c r="A254" s="3">
        <v>19.05</v>
      </c>
      <c r="B254" s="3">
        <v>95.666355477401481</v>
      </c>
      <c r="C254" s="3">
        <v>98.320225007620223</v>
      </c>
      <c r="D254" s="3">
        <v>101.85352402585467</v>
      </c>
      <c r="E254" s="3">
        <v>110.64932068833097</v>
      </c>
      <c r="F254" s="3">
        <v>119.37344310248831</v>
      </c>
    </row>
    <row r="255" spans="1:6" x14ac:dyDescent="0.25">
      <c r="A255" s="3">
        <v>19.133333333333333</v>
      </c>
      <c r="B255" s="3">
        <v>95.67950699954163</v>
      </c>
      <c r="C255" s="3">
        <v>98.332830547920707</v>
      </c>
      <c r="D255" s="3">
        <v>101.86540240828221</v>
      </c>
      <c r="E255" s="3">
        <v>110.65942407241985</v>
      </c>
      <c r="F255" s="3">
        <v>119.38189082053827</v>
      </c>
    </row>
    <row r="256" spans="1:6" x14ac:dyDescent="0.25">
      <c r="A256" s="3">
        <v>19.216666666666665</v>
      </c>
      <c r="B256" s="3">
        <v>95.692374202115246</v>
      </c>
      <c r="C256" s="3">
        <v>98.345158294940376</v>
      </c>
      <c r="D256" s="3">
        <v>101.87701236682622</v>
      </c>
      <c r="E256" s="3">
        <v>110.6692848879029</v>
      </c>
      <c r="F256" s="3">
        <v>119.39012368004536</v>
      </c>
    </row>
    <row r="257" spans="1:6" x14ac:dyDescent="0.25">
      <c r="A257" s="3">
        <v>19.3</v>
      </c>
      <c r="B257" s="3">
        <v>95.704963216152436</v>
      </c>
      <c r="C257" s="3">
        <v>98.357214356197559</v>
      </c>
      <c r="D257" s="3">
        <v>101.88835995453265</v>
      </c>
      <c r="E257" s="3">
        <v>110.67890894930567</v>
      </c>
      <c r="F257" s="3">
        <v>119.39814713921331</v>
      </c>
    </row>
    <row r="258" spans="1:6" x14ac:dyDescent="0.25">
      <c r="A258" s="3">
        <v>19.383333333333333</v>
      </c>
      <c r="B258" s="3">
        <v>95.717280041142132</v>
      </c>
      <c r="C258" s="3">
        <v>98.369004705556009</v>
      </c>
      <c r="D258" s="3">
        <v>101.89945108851727</v>
      </c>
      <c r="E258" s="3">
        <v>110.68830193221307</v>
      </c>
      <c r="F258" s="3">
        <v>119.40596651791311</v>
      </c>
    </row>
    <row r="259" spans="1:6" x14ac:dyDescent="0.25">
      <c r="A259" s="3">
        <v>19.466666666666665</v>
      </c>
      <c r="B259" s="3">
        <v>95.729330547825811</v>
      </c>
      <c r="C259" s="3">
        <v>98.380535186122557</v>
      </c>
      <c r="D259" s="3">
        <v>101.91029155299285</v>
      </c>
      <c r="E259" s="3">
        <v>110.69746937656869</v>
      </c>
      <c r="F259" s="3">
        <v>119.41358700117256</v>
      </c>
    </row>
    <row r="260" spans="1:6" x14ac:dyDescent="0.25">
      <c r="A260" s="3">
        <v>19.55</v>
      </c>
      <c r="B260" s="3">
        <v>95.741120480932992</v>
      </c>
      <c r="C260" s="3">
        <v>98.391811513083113</v>
      </c>
      <c r="D260" s="3">
        <v>101.92088700222995</v>
      </c>
      <c r="E260" s="3">
        <v>110.70641668989676</v>
      </c>
      <c r="F260" s="3">
        <v>119.42101364257859</v>
      </c>
    </row>
    <row r="261" spans="1:6" x14ac:dyDescent="0.25">
      <c r="A261" s="3">
        <v>19.633333333333333</v>
      </c>
      <c r="B261" s="3">
        <v>95.752655461859845</v>
      </c>
      <c r="C261" s="3">
        <v>98.402839276478247</v>
      </c>
      <c r="D261" s="3">
        <v>101.93124296345295</v>
      </c>
      <c r="E261" s="3">
        <v>110.71514915044845</v>
      </c>
      <c r="F261" s="3">
        <v>119.42825136759453</v>
      </c>
    </row>
    <row r="262" spans="1:6" x14ac:dyDescent="0.25">
      <c r="A262" s="3">
        <v>19.716666666666665</v>
      </c>
      <c r="B262" s="3">
        <v>95.763940991291946</v>
      </c>
      <c r="C262" s="3">
        <v>98.413623943919688</v>
      </c>
      <c r="D262" s="3">
        <v>101.94136483967249</v>
      </c>
      <c r="E262" s="3">
        <v>110.72367191027443</v>
      </c>
      <c r="F262" s="3">
        <v>119.43530497679446</v>
      </c>
    </row>
    <row r="263" spans="1:6" x14ac:dyDescent="0.25">
      <c r="A263" s="3">
        <v>19.8</v>
      </c>
      <c r="B263" s="3">
        <v>95.774982451772388</v>
      </c>
      <c r="C263" s="3">
        <v>98.424170863248904</v>
      </c>
      <c r="D263" s="3">
        <v>101.95125791245582</v>
      </c>
      <c r="E263" s="3">
        <v>110.73198999822512</v>
      </c>
      <c r="F263" s="3">
        <v>119.44217914901648</v>
      </c>
    </row>
    <row r="264" spans="1:6" x14ac:dyDescent="0.25">
      <c r="A264" s="3">
        <v>19.883333333333333</v>
      </c>
      <c r="B264" s="3">
        <v>95.785785110216182</v>
      </c>
      <c r="C264" s="3">
        <v>98.434485265138875</v>
      </c>
      <c r="D264" s="3">
        <v>101.9609273446362</v>
      </c>
      <c r="E264" s="3">
        <v>110.74010832288049</v>
      </c>
      <c r="F264" s="3">
        <v>119.44887844443721</v>
      </c>
    </row>
    <row r="265" spans="1:6" x14ac:dyDescent="0.25">
      <c r="A265" s="3">
        <v>19.966666666666665</v>
      </c>
      <c r="B265" s="3">
        <v>95.796354120372285</v>
      </c>
      <c r="C265" s="3">
        <v>98.44457226564036</v>
      </c>
      <c r="D265" s="3">
        <v>101.97037818296293</v>
      </c>
      <c r="E265" s="3">
        <v>110.74803167541097</v>
      </c>
      <c r="F265" s="3">
        <v>119.45540730756909</v>
      </c>
    </row>
    <row r="266" spans="1:6" x14ac:dyDescent="0.25">
      <c r="A266" s="3">
        <v>20.05</v>
      </c>
      <c r="B266" s="3">
        <v>95.806694525233965</v>
      </c>
      <c r="C266" s="3">
        <v>98.454436868673753</v>
      </c>
      <c r="D266" s="3">
        <v>101.97961536069292</v>
      </c>
      <c r="E266" s="3">
        <v>110.75576473237105</v>
      </c>
      <c r="F266" s="3">
        <v>119.46177007018272</v>
      </c>
    </row>
    <row r="267" spans="1:6" x14ac:dyDescent="0.25">
      <c r="A267" s="3">
        <v>20.133333333333333</v>
      </c>
      <c r="B267" s="3">
        <v>95.816811259398889</v>
      </c>
      <c r="C267" s="3">
        <v>98.464083968467563</v>
      </c>
      <c r="D267" s="3">
        <v>101.98864370012531</v>
      </c>
      <c r="E267" s="3">
        <v>110.76331205842702</v>
      </c>
      <c r="F267" s="3">
        <v>119.46797095415589</v>
      </c>
    </row>
    <row r="268" spans="1:6" x14ac:dyDescent="0.25">
      <c r="A268" s="3">
        <v>20.216666666666665</v>
      </c>
      <c r="B268" s="3">
        <v>95.82670915137966</v>
      </c>
      <c r="C268" s="3">
        <v>98.473518351944776</v>
      </c>
      <c r="D268" s="3">
        <v>101.99746791508032</v>
      </c>
      <c r="E268" s="3">
        <v>110.77067810902058</v>
      </c>
      <c r="F268" s="3">
        <v>119.47401407425112</v>
      </c>
    </row>
    <row r="269" spans="1:6" x14ac:dyDescent="0.25">
      <c r="A269" s="3">
        <v>20.3</v>
      </c>
      <c r="B269" s="3">
        <v>95.836392925866051</v>
      </c>
      <c r="C269" s="3">
        <v>98.482744701058053</v>
      </c>
      <c r="D269" s="3">
        <v>102.00609261332337</v>
      </c>
      <c r="E269" s="3">
        <v>110.77786723296961</v>
      </c>
      <c r="F269" s="3">
        <v>119.47990344082359</v>
      </c>
    </row>
    <row r="270" spans="1:6" x14ac:dyDescent="0.25">
      <c r="A270" s="3">
        <v>20.383333333333333</v>
      </c>
      <c r="B270" s="3">
        <v>95.845867205939655</v>
      </c>
      <c r="C270" s="3">
        <v>98.491767595074876</v>
      </c>
      <c r="D270" s="3">
        <v>102.01452229893586</v>
      </c>
      <c r="E270" s="3">
        <v>110.78488367500763</v>
      </c>
      <c r="F270" s="3">
        <v>119.48564296246104</v>
      </c>
    </row>
    <row r="271" spans="1:6" x14ac:dyDescent="0.25">
      <c r="A271" s="3">
        <v>20.466666666666665</v>
      </c>
      <c r="B271" s="3">
        <v>95.855136515242165</v>
      </c>
      <c r="C271" s="3">
        <v>98.500591512813699</v>
      </c>
      <c r="D271" s="3">
        <v>102.0227613746335</v>
      </c>
      <c r="E271" s="3">
        <v>110.79173157826338</v>
      </c>
      <c r="F271" s="3">
        <v>119.49123644855742</v>
      </c>
    </row>
    <row r="272" spans="1:6" x14ac:dyDescent="0.25">
      <c r="A272" s="3">
        <v>20.55</v>
      </c>
      <c r="B272" s="3">
        <v>95.864205280098048</v>
      </c>
      <c r="C272" s="3">
        <v>98.509220834832092</v>
      </c>
      <c r="D272" s="3">
        <v>102.03081414403366</v>
      </c>
      <c r="E272" s="3">
        <v>110.79841498668181</v>
      </c>
      <c r="F272" s="3">
        <v>119.49668761182187</v>
      </c>
    </row>
    <row r="273" spans="1:6" x14ac:dyDescent="0.25">
      <c r="A273" s="3">
        <v>20.633333333333333</v>
      </c>
      <c r="B273" s="3">
        <v>95.87307783159261</v>
      </c>
      <c r="C273" s="3">
        <v>98.517659845567849</v>
      </c>
      <c r="D273" s="3">
        <v>102.03868481387238</v>
      </c>
      <c r="E273" s="3">
        <v>110.804937847388</v>
      </c>
      <c r="F273" s="3">
        <v>119.50200007072472</v>
      </c>
    </row>
    <row r="274" spans="1:6" x14ac:dyDescent="0.25">
      <c r="A274" s="3">
        <v>20.716666666666665</v>
      </c>
      <c r="B274" s="3">
        <v>95.881758407606384</v>
      </c>
      <c r="C274" s="3">
        <v>98.525912735434119</v>
      </c>
      <c r="D274" s="3">
        <v>102.04637749617264</v>
      </c>
      <c r="E274" s="3">
        <v>110.81130401299521</v>
      </c>
      <c r="F274" s="3">
        <v>119.50717735188191</v>
      </c>
    </row>
    <row r="275" spans="1:6" x14ac:dyDescent="0.25">
      <c r="A275" s="3">
        <v>20.8</v>
      </c>
      <c r="B275" s="3">
        <v>95.890251154806663</v>
      </c>
      <c r="C275" s="3">
        <v>98.533983602869512</v>
      </c>
      <c r="D275" s="3">
        <v>102.05389621036447</v>
      </c>
      <c r="E275" s="3">
        <v>110.81751724385829</v>
      </c>
      <c r="F275" s="3">
        <v>119.51222289237957</v>
      </c>
    </row>
    <row r="276" spans="1:6" x14ac:dyDescent="0.25">
      <c r="A276" s="3">
        <v>20.883333333333333</v>
      </c>
      <c r="B276" s="3">
        <v>95.89856013059709</v>
      </c>
      <c r="C276" s="3">
        <v>98.541876456343985</v>
      </c>
      <c r="D276" s="3">
        <v>102.06124488535829</v>
      </c>
      <c r="E276" s="3">
        <v>110.82358121027399</v>
      </c>
      <c r="F276" s="3">
        <v>119.51714004204004</v>
      </c>
    </row>
    <row r="277" spans="1:6" x14ac:dyDescent="0.25">
      <c r="A277" s="3">
        <v>20.966666666666665</v>
      </c>
      <c r="B277" s="3">
        <v>95.906689305026205</v>
      </c>
      <c r="C277" s="3">
        <v>98.549595216321634</v>
      </c>
      <c r="D277" s="3">
        <v>102.06842736157225</v>
      </c>
      <c r="E277" s="3">
        <v>110.82949949462906</v>
      </c>
      <c r="F277" s="3">
        <v>119.52193206563096</v>
      </c>
    </row>
    <row r="278" spans="1:6" x14ac:dyDescent="0.25">
      <c r="A278" s="3">
        <v>21.05</v>
      </c>
      <c r="B278" s="3">
        <v>95.914642562655658</v>
      </c>
      <c r="C278" s="3">
        <v>98.557143717181162</v>
      </c>
      <c r="D278" s="3">
        <v>102.07544739291471</v>
      </c>
      <c r="E278" s="3">
        <v>110.83527559349764</v>
      </c>
      <c r="F278" s="3">
        <v>119.52660214501869</v>
      </c>
    </row>
    <row r="279" spans="1:6" x14ac:dyDescent="0.25">
      <c r="A279" s="3">
        <v>21.133333333333333</v>
      </c>
      <c r="B279" s="3">
        <v>95.922423704389104</v>
      </c>
      <c r="C279" s="3">
        <v>98.564525709094966</v>
      </c>
      <c r="D279" s="3">
        <v>102.0823086487228</v>
      </c>
      <c r="E279" s="3">
        <v>110.84091291968895</v>
      </c>
      <c r="F279" s="3">
        <v>119.53115338126754</v>
      </c>
    </row>
    <row r="280" spans="1:6" x14ac:dyDescent="0.25">
      <c r="A280" s="3">
        <v>21.216666666666665</v>
      </c>
      <c r="B280" s="3">
        <v>95.930036449262403</v>
      </c>
      <c r="C280" s="3">
        <v>98.571744859867636</v>
      </c>
      <c r="D280" s="3">
        <v>102.08901471565795</v>
      </c>
      <c r="E280" s="3">
        <v>110.84641480424648</v>
      </c>
      <c r="F280" s="3">
        <v>119.5355887966862</v>
      </c>
    </row>
    <row r="281" spans="1:6" x14ac:dyDescent="0.25">
      <c r="A281" s="3">
        <v>21.3</v>
      </c>
      <c r="B281" s="3">
        <v>95.937484436196058</v>
      </c>
      <c r="C281" s="3">
        <v>98.578804756734883</v>
      </c>
      <c r="D281" s="3">
        <v>102.09556909955943</v>
      </c>
      <c r="E281" s="3">
        <v>110.85178449839984</v>
      </c>
      <c r="F281" s="3">
        <v>119.5399113368225</v>
      </c>
    </row>
    <row r="282" spans="1:6" x14ac:dyDescent="0.25">
      <c r="A282" s="3">
        <v>21.383333333333333</v>
      </c>
      <c r="B282" s="3">
        <v>95.944771225710539</v>
      </c>
      <c r="C282" s="3">
        <v>98.585708908123522</v>
      </c>
      <c r="D282" s="3">
        <v>102.10197522725663</v>
      </c>
      <c r="E282" s="3">
        <v>110.85702517547037</v>
      </c>
      <c r="F282" s="3">
        <v>119.54412387240804</v>
      </c>
    </row>
    <row r="283" spans="1:6" x14ac:dyDescent="0.25">
      <c r="A283" s="3">
        <v>21.466666666666665</v>
      </c>
      <c r="B283" s="3">
        <v>95.951900301605434</v>
      </c>
      <c r="C283" s="3">
        <v>98.592460745373529</v>
      </c>
      <c r="D283" s="3">
        <v>102.10823644834132</v>
      </c>
      <c r="E283" s="3">
        <v>110.86213993273157</v>
      </c>
      <c r="F283" s="3">
        <v>119.5482292012537</v>
      </c>
    </row>
    <row r="284" spans="1:6" x14ac:dyDescent="0.25">
      <c r="A284" s="3">
        <v>21.55</v>
      </c>
      <c r="B284" s="3">
        <v>95.958875072602964</v>
      </c>
      <c r="C284" s="3">
        <v>98.599063624422811</v>
      </c>
      <c r="D284" s="3">
        <v>102.11435603690028</v>
      </c>
      <c r="E284" s="3">
        <v>110.86713179322537</v>
      </c>
      <c r="F284" s="3">
        <v>119.55223005009745</v>
      </c>
    </row>
    <row r="285" spans="1:6" x14ac:dyDescent="0.25">
      <c r="A285" s="3">
        <v>21.633333333333333</v>
      </c>
      <c r="B285" s="3">
        <v>95.96569887395674</v>
      </c>
      <c r="C285" s="3">
        <v>98.605520827455535</v>
      </c>
      <c r="D285" s="3">
        <v>102.12033719320962</v>
      </c>
      <c r="E285" s="3">
        <v>110.87200370753536</v>
      </c>
      <c r="F285" s="3">
        <v>119.55612907640548</v>
      </c>
    </row>
    <row r="286" spans="1:6" x14ac:dyDescent="0.25">
      <c r="A286" s="3">
        <v>21.716666666666665</v>
      </c>
      <c r="B286" s="3">
        <v>95.972374969026475</v>
      </c>
      <c r="C286" s="3">
        <v>98.611835564514891</v>
      </c>
      <c r="D286" s="3">
        <v>102.12618304539133</v>
      </c>
      <c r="E286" s="3">
        <v>110.87675855551792</v>
      </c>
      <c r="F286" s="3">
        <v>119.559928870128</v>
      </c>
    </row>
    <row r="287" spans="1:6" x14ac:dyDescent="0.25">
      <c r="A287" s="3">
        <v>21.8</v>
      </c>
      <c r="B287" s="3">
        <v>95.978906550819289</v>
      </c>
      <c r="C287" s="3">
        <v>98.61801097508085</v>
      </c>
      <c r="D287" s="3">
        <v>102.131896651033</v>
      </c>
      <c r="E287" s="3">
        <v>110.8813991479923</v>
      </c>
      <c r="F287" s="3">
        <v>119.56363195541064</v>
      </c>
    </row>
    <row r="288" spans="1:6" x14ac:dyDescent="0.25">
      <c r="A288" s="3">
        <v>21.883333333333333</v>
      </c>
      <c r="B288" s="3">
        <v>95.985296743498296</v>
      </c>
      <c r="C288" s="3">
        <v>98.624050129613778</v>
      </c>
      <c r="D288" s="3">
        <v>102.13748099877155</v>
      </c>
      <c r="E288" s="3">
        <v>110.88592822839045</v>
      </c>
      <c r="F288" s="3">
        <v>119.56724079226274</v>
      </c>
    </row>
    <row r="289" spans="1:6" x14ac:dyDescent="0.25">
      <c r="A289" s="3">
        <v>21.966666666666665</v>
      </c>
      <c r="B289" s="3">
        <v>95.991548603859258</v>
      </c>
      <c r="C289" s="3">
        <v>98.629956031064665</v>
      </c>
      <c r="D289" s="3">
        <v>102.1429390098416</v>
      </c>
      <c r="E289" s="3">
        <v>110.89034847436784</v>
      </c>
      <c r="F289" s="3">
        <v>119.57075777818348</v>
      </c>
    </row>
    <row r="290" spans="1:6" x14ac:dyDescent="0.25">
      <c r="A290" s="3">
        <v>22.05</v>
      </c>
      <c r="B290" s="3">
        <v>95.997665122775871</v>
      </c>
      <c r="C290" s="3">
        <v>98.635731616352544</v>
      </c>
      <c r="D290" s="3">
        <v>102.14827353958944</v>
      </c>
      <c r="E290" s="3">
        <v>110.89466249937583</v>
      </c>
      <c r="F290" s="3">
        <v>119.574185249747</v>
      </c>
    </row>
    <row r="291" spans="1:6" x14ac:dyDescent="0.25">
      <c r="A291" s="3">
        <v>22.133333333333333</v>
      </c>
      <c r="B291" s="3">
        <v>96.003649226614343</v>
      </c>
      <c r="C291" s="3">
        <v>98.641379757809958</v>
      </c>
      <c r="D291" s="3">
        <v>102.15348737895329</v>
      </c>
      <c r="E291" s="3">
        <v>110.89887285419677</v>
      </c>
      <c r="F291" s="3">
        <v>119.57752548414747</v>
      </c>
    </row>
    <row r="292" spans="1:6" x14ac:dyDescent="0.25">
      <c r="A292" s="3">
        <v>22.216666666666665</v>
      </c>
      <c r="B292" s="3">
        <v>96.009503778617912</v>
      </c>
      <c r="C292" s="3">
        <v>98.646903264596972</v>
      </c>
      <c r="D292" s="3">
        <v>102.15858325591043</v>
      </c>
      <c r="E292" s="3">
        <v>110.90298202844261</v>
      </c>
      <c r="F292" s="3">
        <v>119.58078070070511</v>
      </c>
    </row>
    <row r="293" spans="1:6" x14ac:dyDescent="0.25">
      <c r="A293" s="3">
        <v>22.3</v>
      </c>
      <c r="B293" s="3">
        <v>96.015231580261968</v>
      </c>
      <c r="C293" s="3">
        <v>98.652304884084614</v>
      </c>
      <c r="D293" s="3">
        <v>102.16356383689227</v>
      </c>
      <c r="E293" s="3">
        <v>110.90699245201783</v>
      </c>
      <c r="F293" s="3">
        <v>119.58395306233422</v>
      </c>
    </row>
    <row r="294" spans="1:6" x14ac:dyDescent="0.25">
      <c r="A294" s="3">
        <v>22.383333333333333</v>
      </c>
      <c r="B294" s="3">
        <v>96.020835372580379</v>
      </c>
      <c r="C294" s="3">
        <v>98.657587303208174</v>
      </c>
      <c r="D294" s="3">
        <v>102.16843172816766</v>
      </c>
      <c r="E294" s="3">
        <v>110.91090649654761</v>
      </c>
      <c r="F294" s="3">
        <v>119.58704467697405</v>
      </c>
    </row>
    <row r="295" spans="1:6" x14ac:dyDescent="0.25">
      <c r="A295" s="3">
        <v>22.466666666666665</v>
      </c>
      <c r="B295" s="3">
        <v>96.026317837463552</v>
      </c>
      <c r="C295" s="3">
        <v>98.662753149791186</v>
      </c>
      <c r="D295" s="3">
        <v>102.17318947719548</v>
      </c>
      <c r="E295" s="3">
        <v>110.91472647677195</v>
      </c>
      <c r="F295" s="3">
        <v>119.59005759898358</v>
      </c>
    </row>
    <row r="296" spans="1:6" x14ac:dyDescent="0.25">
      <c r="A296" s="3">
        <v>22.55</v>
      </c>
      <c r="B296" s="3">
        <v>96.03168159892887</v>
      </c>
      <c r="C296" s="3">
        <v>98.667804993840619</v>
      </c>
      <c r="D296" s="3">
        <v>102.17783957394697</v>
      </c>
      <c r="E296" s="3">
        <v>110.91845465190669</v>
      </c>
      <c r="F296" s="3">
        <v>119.59299383050099</v>
      </c>
    </row>
    <row r="297" spans="1:6" x14ac:dyDescent="0.25">
      <c r="A297" s="3">
        <v>22.633333333333333</v>
      </c>
      <c r="B297" s="3">
        <v>96.036929224364158</v>
      </c>
      <c r="C297" s="3">
        <v>98.672745348813947</v>
      </c>
      <c r="D297" s="3">
        <v>102.18238445219855</v>
      </c>
      <c r="E297" s="3">
        <v>110.92209322697211</v>
      </c>
      <c r="F297" s="3">
        <v>119.59585532276874</v>
      </c>
    </row>
    <row r="298" spans="1:6" x14ac:dyDescent="0.25">
      <c r="A298" s="3">
        <v>22.716666666666665</v>
      </c>
      <c r="B298" s="3">
        <v>96.04206322574457</v>
      </c>
      <c r="C298" s="3">
        <v>98.677576672858592</v>
      </c>
      <c r="D298" s="3">
        <v>102.18682649079577</v>
      </c>
      <c r="E298" s="3">
        <v>110.92564435408988</v>
      </c>
      <c r="F298" s="3">
        <v>119.59864397742524</v>
      </c>
    </row>
    <row r="299" spans="1:6" x14ac:dyDescent="0.25">
      <c r="A299" s="3">
        <v>22.8</v>
      </c>
      <c r="B299" s="3">
        <v>96.047086060823602</v>
      </c>
      <c r="C299" s="3">
        <v>98.682301370024518</v>
      </c>
      <c r="D299" s="3">
        <v>102.19116801488904</v>
      </c>
      <c r="E299" s="3">
        <v>110.92911013374912</v>
      </c>
      <c r="F299" s="3">
        <v>119.60136164776371</v>
      </c>
    </row>
    <row r="300" spans="1:6" x14ac:dyDescent="0.25">
      <c r="A300" s="3">
        <v>22.883333333333333</v>
      </c>
      <c r="B300" s="3">
        <v>96.052000134298723</v>
      </c>
      <c r="C300" s="3">
        <v>98.686921791450359</v>
      </c>
      <c r="D300" s="3">
        <v>102.19541129714173</v>
      </c>
      <c r="E300" s="3">
        <v>110.9324926160423</v>
      </c>
      <c r="F300" s="3">
        <v>119.60401013995936</v>
      </c>
    </row>
    <row r="301" spans="1:6" x14ac:dyDescent="0.25">
      <c r="A301" s="3">
        <v>22.966666666666665</v>
      </c>
      <c r="B301" s="3">
        <v>96.056807798952136</v>
      </c>
      <c r="C301" s="3">
        <v>98.691440236523746</v>
      </c>
      <c r="D301" s="3">
        <v>102.19955855891124</v>
      </c>
      <c r="E301" s="3">
        <v>110.93579380187171</v>
      </c>
      <c r="F301" s="3">
        <v>119.60659121426535</v>
      </c>
    </row>
    <row r="302" spans="1:6" x14ac:dyDescent="0.25">
      <c r="A302" s="3">
        <v>23.05</v>
      </c>
      <c r="B302" s="3">
        <v>96.061511356767213</v>
      </c>
      <c r="C302" s="3">
        <v>98.695858954016401</v>
      </c>
      <c r="D302" s="3">
        <v>102.20361197140367</v>
      </c>
      <c r="E302" s="3">
        <v>110.93901564412717</v>
      </c>
      <c r="F302" s="3">
        <v>119.60910658617863</v>
      </c>
    </row>
    <row r="303" spans="1:6" x14ac:dyDescent="0.25">
      <c r="A303" s="3">
        <v>23.133333333333333</v>
      </c>
      <c r="B303" s="3">
        <v>96.066113060021095</v>
      </c>
      <c r="C303" s="3">
        <v>98.700180143194515</v>
      </c>
      <c r="D303" s="3">
        <v>102.20757365680275</v>
      </c>
      <c r="E303" s="3">
        <v>110.94216004883563</v>
      </c>
      <c r="F303" s="3">
        <v>119.61155792757616</v>
      </c>
    </row>
    <row r="304" spans="1:6" x14ac:dyDescent="0.25">
      <c r="A304" s="3">
        <v>23.216666666666665</v>
      </c>
      <c r="B304" s="3">
        <v>96.070615112353991</v>
      </c>
      <c r="C304" s="3">
        <v>98.704405954904885</v>
      </c>
      <c r="D304" s="3">
        <v>102.21144568937333</v>
      </c>
      <c r="E304" s="3">
        <v>110.94522887628342</v>
      </c>
      <c r="F304" s="3">
        <v>119.61394686782249</v>
      </c>
    </row>
    <row r="305" spans="1:6" x14ac:dyDescent="0.25">
      <c r="A305" s="3">
        <v>23.3</v>
      </c>
      <c r="B305" s="3">
        <v>96.075019669815632</v>
      </c>
      <c r="C305" s="3">
        <v>98.708538492637402</v>
      </c>
      <c r="D305" s="3">
        <v>102.21523009654037</v>
      </c>
      <c r="E305" s="3">
        <v>110.94822394211171</v>
      </c>
      <c r="F305" s="3">
        <v>119.61627499484918</v>
      </c>
    </row>
    <row r="306" spans="1:6" x14ac:dyDescent="0.25">
      <c r="A306" s="3">
        <v>23.383333333333333</v>
      </c>
      <c r="B306" s="3">
        <v>96.079328841889392</v>
      </c>
      <c r="C306" s="3">
        <v>98.712579813564432</v>
      </c>
      <c r="D306" s="3">
        <v>102.21892885994362</v>
      </c>
      <c r="E306" s="3">
        <v>110.9511470183858</v>
      </c>
      <c r="F306" s="3">
        <v>119.61854385620694</v>
      </c>
    </row>
    <row r="307" spans="1:6" x14ac:dyDescent="0.25">
      <c r="A307" s="3">
        <v>23.466666666666665</v>
      </c>
      <c r="B307" s="3">
        <v>96.083544692494513</v>
      </c>
      <c r="C307" s="3">
        <v>98.716531929557419</v>
      </c>
      <c r="D307" s="3">
        <v>102.22254391646879</v>
      </c>
      <c r="E307" s="3">
        <v>110.95399983463895</v>
      </c>
      <c r="F307" s="3">
        <v>119.62075496009116</v>
      </c>
    </row>
    <row r="308" spans="1:6" x14ac:dyDescent="0.25">
      <c r="A308" s="3">
        <v>23.55</v>
      </c>
      <c r="B308" s="3">
        <v>96.087669240966889</v>
      </c>
      <c r="C308" s="3">
        <v>98.720396808181462</v>
      </c>
      <c r="D308" s="3">
        <v>102.22607715925557</v>
      </c>
      <c r="E308" s="3">
        <v>110.9567840788913</v>
      </c>
      <c r="F308" s="3">
        <v>119.62290977634142</v>
      </c>
    </row>
    <row r="309" spans="1:6" x14ac:dyDescent="0.25">
      <c r="A309" s="3">
        <v>23.633333333333333</v>
      </c>
      <c r="B309" s="3">
        <v>96.091704463018942</v>
      </c>
      <c r="C309" s="3">
        <v>98.72417637366803</v>
      </c>
      <c r="D309" s="3">
        <v>102.22953043868306</v>
      </c>
      <c r="E309" s="3">
        <v>110.95950139864448</v>
      </c>
      <c r="F309" s="3">
        <v>119.62500973741567</v>
      </c>
    </row>
    <row r="310" spans="1:6" x14ac:dyDescent="0.25">
      <c r="A310" s="3">
        <v>23.716666666666665</v>
      </c>
      <c r="B310" s="3">
        <v>96.095652291678917</v>
      </c>
      <c r="C310" s="3">
        <v>98.727872507866593</v>
      </c>
      <c r="D310" s="3">
        <v>102.23290556333318</v>
      </c>
      <c r="E310" s="3">
        <v>110.96215340185238</v>
      </c>
      <c r="F310" s="3">
        <v>119.62705623933977</v>
      </c>
    </row>
    <row r="311" spans="1:6" x14ac:dyDescent="0.25">
      <c r="A311" s="3">
        <v>23.8</v>
      </c>
      <c r="B311" s="3">
        <v>96.09951461821008</v>
      </c>
      <c r="C311" s="3">
        <v>98.731487051175378</v>
      </c>
      <c r="D311" s="3">
        <v>102.23620430093239</v>
      </c>
      <c r="E311" s="3">
        <v>110.9647416578689</v>
      </c>
      <c r="F311" s="3">
        <v>119.62905064263295</v>
      </c>
    </row>
    <row r="312" spans="1:6" x14ac:dyDescent="0.25">
      <c r="A312" s="3">
        <v>23.883333333333333</v>
      </c>
      <c r="B312" s="3">
        <v>96.103293293010324</v>
      </c>
      <c r="C312" s="3">
        <v>98.735021803451872</v>
      </c>
      <c r="D312" s="3">
        <v>102.2394283792724</v>
      </c>
      <c r="E312" s="3">
        <v>110.96726769837295</v>
      </c>
      <c r="F312" s="3">
        <v>119.63099427320984</v>
      </c>
    </row>
    <row r="313" spans="1:6" x14ac:dyDescent="0.25">
      <c r="A313" s="3">
        <v>23.966666666666665</v>
      </c>
      <c r="B313" s="3">
        <v>96.106990126492391</v>
      </c>
      <c r="C313" s="3">
        <v>98.738478524903357</v>
      </c>
      <c r="D313" s="3">
        <v>102.24257948711013</v>
      </c>
      <c r="E313" s="3">
        <v>110.9697330182714</v>
      </c>
      <c r="F313" s="3">
        <v>119.63288842325959</v>
      </c>
    </row>
    <row r="314" spans="1:6" x14ac:dyDescent="0.25">
      <c r="A314" s="3">
        <v>24.05</v>
      </c>
      <c r="B314" s="3">
        <v>96.110606889945402</v>
      </c>
      <c r="C314" s="3">
        <v>98.741858936958096</v>
      </c>
      <c r="D314" s="3">
        <v>102.2456592750476</v>
      </c>
      <c r="E314" s="3">
        <v>110.97213907658045</v>
      </c>
      <c r="F314" s="3">
        <v>119.63473435210273</v>
      </c>
    </row>
    <row r="315" spans="1:6" x14ac:dyDescent="0.25">
      <c r="A315" s="3">
        <v>24.133333333333333</v>
      </c>
      <c r="B315" s="3">
        <v>96.114145316377787</v>
      </c>
      <c r="C315" s="3">
        <v>98.745164723117369</v>
      </c>
      <c r="D315" s="3">
        <v>102.24866935639194</v>
      </c>
      <c r="E315" s="3">
        <v>110.97448729728595</v>
      </c>
      <c r="F315" s="3">
        <v>119.63653328702634</v>
      </c>
    </row>
    <row r="316" spans="1:6" x14ac:dyDescent="0.25">
      <c r="A316" s="3">
        <v>24.216666666666665</v>
      </c>
      <c r="B316" s="3">
        <v>96.117607101342259</v>
      </c>
      <c r="C316" s="3">
        <v>98.748397529788974</v>
      </c>
      <c r="D316" s="3">
        <v>102.25161130799624</v>
      </c>
      <c r="E316" s="3">
        <v>110.97677907018317</v>
      </c>
      <c r="F316" s="3">
        <v>119.638286424098</v>
      </c>
    </row>
    <row r="317" spans="1:6" x14ac:dyDescent="0.25">
      <c r="A317" s="3">
        <v>24.3</v>
      </c>
      <c r="B317" s="3">
        <v>96.120993903743098</v>
      </c>
      <c r="C317" s="3">
        <v>98.751558967102454</v>
      </c>
      <c r="D317" s="3">
        <v>102.25448667108145</v>
      </c>
      <c r="E317" s="3">
        <v>110.97901575169651</v>
      </c>
      <c r="F317" s="3">
        <v>119.63999492895914</v>
      </c>
    </row>
    <row r="318" spans="1:6" x14ac:dyDescent="0.25">
      <c r="A318" s="3">
        <v>24.383333333333333</v>
      </c>
      <c r="B318" s="3">
        <v>96.124307346626082</v>
      </c>
      <c r="C318" s="3">
        <v>98.75465060970653</v>
      </c>
      <c r="D318" s="3">
        <v>102.25729695203984</v>
      </c>
      <c r="E318" s="3">
        <v>110.98119866567956</v>
      </c>
      <c r="F318" s="3">
        <v>119.64165993759823</v>
      </c>
    </row>
    <row r="319" spans="1:6" x14ac:dyDescent="0.25">
      <c r="A319" s="3">
        <v>24.466666666666665</v>
      </c>
      <c r="B319" s="3">
        <v>96.127549017951537</v>
      </c>
      <c r="C319" s="3">
        <v>98.757673997549063</v>
      </c>
      <c r="D319" s="3">
        <v>102.2600436232204</v>
      </c>
      <c r="E319" s="3">
        <v>110.98332910419607</v>
      </c>
      <c r="F319" s="3">
        <v>119.64328255710441</v>
      </c>
    </row>
    <row r="320" spans="1:6" x14ac:dyDescent="0.25">
      <c r="A320" s="3">
        <v>24.55</v>
      </c>
      <c r="B320" s="3">
        <v>96.130720471350784</v>
      </c>
      <c r="C320" s="3">
        <v>98.760630636639974</v>
      </c>
      <c r="D320" s="3">
        <v>102.26272812369666</v>
      </c>
      <c r="E320" s="3">
        <v>110.98540832828232</v>
      </c>
      <c r="F320" s="3">
        <v>119.64486386640192</v>
      </c>
    </row>
    <row r="321" spans="1:6" x14ac:dyDescent="0.25">
      <c r="A321" s="3">
        <v>24.633333333333333</v>
      </c>
      <c r="B321" s="3">
        <v>96.133823226866383</v>
      </c>
      <c r="C321" s="3">
        <v>98.763521999797433</v>
      </c>
      <c r="D321" s="3">
        <v>102.26535186001725</v>
      </c>
      <c r="E321" s="3">
        <v>110.98743756869109</v>
      </c>
      <c r="F321" s="3">
        <v>119.64640491696602</v>
      </c>
    </row>
    <row r="322" spans="1:6" x14ac:dyDescent="0.25">
      <c r="A322" s="3">
        <v>24.716666666666665</v>
      </c>
      <c r="B322" s="3">
        <v>96.136858771676458</v>
      </c>
      <c r="C322" s="3">
        <v>98.76634952737777</v>
      </c>
      <c r="D322" s="3">
        <v>102.2679162069395</v>
      </c>
      <c r="E322" s="3">
        <v>110.98941802661803</v>
      </c>
      <c r="F322" s="3">
        <v>119.64790673352066</v>
      </c>
    </row>
    <row r="323" spans="1:6" x14ac:dyDescent="0.25">
      <c r="A323" s="3">
        <v>24.8</v>
      </c>
      <c r="B323" s="3">
        <v>96.139828560803551</v>
      </c>
      <c r="C323" s="3">
        <v>98.769114627989381</v>
      </c>
      <c r="D323" s="3">
        <v>102.27042250814671</v>
      </c>
      <c r="E323" s="3">
        <v>110.99135087441049</v>
      </c>
      <c r="F323" s="3">
        <v>119.64937031471845</v>
      </c>
    </row>
    <row r="324" spans="1:6" x14ac:dyDescent="0.25">
      <c r="A324" s="3">
        <v>24.883333333333333</v>
      </c>
      <c r="B324" s="3">
        <v>96.142734017808152</v>
      </c>
      <c r="C324" s="3">
        <v>98.771818679191</v>
      </c>
      <c r="D324" s="3">
        <v>102.27287207694918</v>
      </c>
      <c r="E324" s="3">
        <v>110.99323725625952</v>
      </c>
      <c r="F324" s="3">
        <v>119.65079663380345</v>
      </c>
    </row>
    <row r="325" spans="1:6" x14ac:dyDescent="0.25">
      <c r="A325" s="3">
        <v>24.966666666666665</v>
      </c>
      <c r="B325" s="3">
        <v>96.14557653546747</v>
      </c>
      <c r="C325" s="3">
        <v>98.774463028174665</v>
      </c>
      <c r="D325" s="3">
        <v>102.27526619696957</v>
      </c>
      <c r="E325" s="3">
        <v>110.99507828887525</v>
      </c>
      <c r="F325" s="3">
        <v>119.65218663925702</v>
      </c>
    </row>
    <row r="326" spans="1:6" x14ac:dyDescent="0.25">
      <c r="A326" s="3">
        <v>25.05</v>
      </c>
      <c r="B326" s="3">
        <v>96.148357476439529</v>
      </c>
      <c r="C326" s="3">
        <v>98.777048992433748</v>
      </c>
      <c r="D326" s="3">
        <v>102.27760612281271</v>
      </c>
      <c r="E326" s="3">
        <v>110.99687506214607</v>
      </c>
      <c r="F326" s="3">
        <v>119.65354125542743</v>
      </c>
    </row>
    <row r="327" spans="1:6" x14ac:dyDescent="0.25">
      <c r="A327" s="3">
        <v>25.133333333333333</v>
      </c>
      <c r="B327" s="3">
        <v>96.151078173913049</v>
      </c>
      <c r="C327" s="3">
        <v>98.779577860416367</v>
      </c>
      <c r="D327" s="3">
        <v>102.27989308072057</v>
      </c>
      <c r="E327" s="3">
        <v>110.99862863978218</v>
      </c>
      <c r="F327" s="3">
        <v>119.65486138314333</v>
      </c>
    </row>
    <row r="328" spans="1:6" x14ac:dyDescent="0.25">
      <c r="A328" s="3">
        <v>25.216666666666665</v>
      </c>
      <c r="B328" s="3">
        <v>96.153739932243369</v>
      </c>
      <c r="C328" s="3">
        <v>98.782050892164406</v>
      </c>
      <c r="D328" s="3">
        <v>102.28212826921229</v>
      </c>
      <c r="E328" s="3">
        <v>111.00034005994354</v>
      </c>
      <c r="F328" s="3">
        <v>119.65614790031179</v>
      </c>
    </row>
    <row r="329" spans="1:6" x14ac:dyDescent="0.25">
      <c r="A329" s="3">
        <v>25.3</v>
      </c>
      <c r="B329" s="3">
        <v>96.156344027574661</v>
      </c>
      <c r="C329" s="3">
        <v>98.784469319938623</v>
      </c>
      <c r="D329" s="3">
        <v>102.28431285970994</v>
      </c>
      <c r="E329" s="3">
        <v>111.00201033585297</v>
      </c>
      <c r="F329" s="3">
        <v>119.65740166250107</v>
      </c>
    </row>
    <row r="330" spans="1:6" x14ac:dyDescent="0.25">
      <c r="A330" s="3">
        <v>25.383333333333333</v>
      </c>
      <c r="B330" s="3">
        <v>96.158891708448834</v>
      </c>
      <c r="C330" s="3">
        <v>98.786834348829984</v>
      </c>
      <c r="D330" s="3">
        <v>102.28644799715013</v>
      </c>
      <c r="E330" s="3">
        <v>111.00364045639446</v>
      </c>
      <c r="F330" s="3">
        <v>119.65862350350859</v>
      </c>
    </row>
    <row r="331" spans="1:6" x14ac:dyDescent="0.25">
      <c r="A331" s="3">
        <v>25.466666666666665</v>
      </c>
      <c r="B331" s="3">
        <v>96.161384196401343</v>
      </c>
      <c r="C331" s="3">
        <v>98.789147157357633</v>
      </c>
      <c r="D331" s="3">
        <v>102.28853480058193</v>
      </c>
      <c r="E331" s="3">
        <v>111.00523138669719</v>
      </c>
      <c r="F331" s="3">
        <v>119.65981423591458</v>
      </c>
    </row>
    <row r="332" spans="1:6" x14ac:dyDescent="0.25">
      <c r="A332" s="3">
        <v>25.55</v>
      </c>
      <c r="B332" s="3">
        <v>96.163822686544151</v>
      </c>
      <c r="C332" s="3">
        <v>98.791408898053731</v>
      </c>
      <c r="D332" s="3">
        <v>102.29057436375125</v>
      </c>
      <c r="E332" s="3">
        <v>111.00678406870556</v>
      </c>
      <c r="F332" s="3">
        <v>119.66097465162153</v>
      </c>
    </row>
    <row r="333" spans="1:6" x14ac:dyDescent="0.25">
      <c r="A333" s="3">
        <v>25.633333333333333</v>
      </c>
      <c r="B333" s="3">
        <v>96.166208348136166</v>
      </c>
      <c r="C333" s="3">
        <v>98.793620698035483</v>
      </c>
      <c r="D333" s="3">
        <v>102.29256775567217</v>
      </c>
      <c r="E333" s="3">
        <v>111.00829942173561</v>
      </c>
      <c r="F333" s="3">
        <v>119.66210552238006</v>
      </c>
    </row>
    <row r="334" spans="1:6" x14ac:dyDescent="0.25">
      <c r="A334" s="3">
        <v>25.716666666666665</v>
      </c>
      <c r="B334" s="3">
        <v>96.168542325141459</v>
      </c>
      <c r="C334" s="3">
        <v>98.795783659564592</v>
      </c>
      <c r="D334" s="3">
        <v>102.29451602118529</v>
      </c>
      <c r="E334" s="3">
        <v>111.00977834301806</v>
      </c>
      <c r="F334" s="3">
        <v>119.66320760030136</v>
      </c>
    </row>
    <row r="335" spans="1:6" x14ac:dyDescent="0.25">
      <c r="A335" s="3">
        <v>25.8</v>
      </c>
      <c r="B335" s="3">
        <v>96.170825736775427</v>
      </c>
      <c r="C335" s="3">
        <v>98.797898860594486</v>
      </c>
      <c r="D335" s="3">
        <v>102.29642018150363</v>
      </c>
      <c r="E335" s="3">
        <v>111.01122170822832</v>
      </c>
      <c r="F335" s="3">
        <v>119.6642816183567</v>
      </c>
    </row>
    <row r="336" spans="1:6" x14ac:dyDescent="0.25">
      <c r="A336" s="3">
        <v>25.883333333333333</v>
      </c>
      <c r="B336" s="3">
        <v>96.173059678039195</v>
      </c>
      <c r="C336" s="3">
        <v>98.799967355305498</v>
      </c>
      <c r="D336" s="3">
        <v>102.29828123474617</v>
      </c>
      <c r="E336" s="3">
        <v>111.01263037200394</v>
      </c>
      <c r="F336" s="3">
        <v>119.66532829086412</v>
      </c>
    </row>
    <row r="337" spans="1:6" x14ac:dyDescent="0.25">
      <c r="A337" s="3">
        <v>25.966666666666665</v>
      </c>
      <c r="B337" s="3">
        <v>96.175245220242587</v>
      </c>
      <c r="C337" s="3">
        <v>98.801990174628301</v>
      </c>
      <c r="D337" s="3">
        <v>102.30010015645935</v>
      </c>
      <c r="E337" s="3">
        <v>111.01400516844949</v>
      </c>
      <c r="F337" s="3">
        <v>119.6663483139629</v>
      </c>
    </row>
    <row r="338" spans="1:6" x14ac:dyDescent="0.25">
      <c r="A338" s="3">
        <v>26.05</v>
      </c>
      <c r="B338" s="3">
        <v>96.177383411515791</v>
      </c>
      <c r="C338" s="3">
        <v>98.803968326755879</v>
      </c>
      <c r="D338" s="3">
        <v>102.3018779001269</v>
      </c>
      <c r="E338" s="3">
        <v>111.01534691162945</v>
      </c>
      <c r="F338" s="3">
        <v>119.66734236607589</v>
      </c>
    </row>
    <row r="339" spans="1:6" x14ac:dyDescent="0.25">
      <c r="A339" s="3">
        <v>26.133333333333333</v>
      </c>
      <c r="B339" s="3">
        <v>96.179475277310019</v>
      </c>
      <c r="C339" s="3">
        <v>98.805902797644251</v>
      </c>
      <c r="D339" s="3">
        <v>102.30361539766812</v>
      </c>
      <c r="E339" s="3">
        <v>111.01665639604929</v>
      </c>
      <c r="F339" s="3">
        <v>119.66831110836009</v>
      </c>
    </row>
    <row r="340" spans="1:6" x14ac:dyDescent="0.25">
      <c r="A340" s="3">
        <v>26.216666666666665</v>
      </c>
      <c r="B340" s="3">
        <v>96.181521820887397</v>
      </c>
      <c r="C340" s="3">
        <v>98.80779455150217</v>
      </c>
      <c r="D340" s="3">
        <v>102.30531355992503</v>
      </c>
      <c r="E340" s="3">
        <v>111.01793439712495</v>
      </c>
      <c r="F340" s="3">
        <v>119.66925518514589</v>
      </c>
    </row>
    <row r="341" spans="1:6" x14ac:dyDescent="0.25">
      <c r="A341" s="3">
        <v>26.3</v>
      </c>
      <c r="B341" s="3">
        <v>96.183524023800302</v>
      </c>
      <c r="C341" s="3">
        <v>98.809644531270152</v>
      </c>
      <c r="D341" s="3">
        <v>102.30697327713837</v>
      </c>
      <c r="E341" s="3">
        <v>111.01918167164115</v>
      </c>
      <c r="F341" s="3">
        <v>119.670175224365</v>
      </c>
    </row>
    <row r="342" spans="1:6" x14ac:dyDescent="0.25">
      <c r="A342" s="3">
        <v>26.383333333333333</v>
      </c>
      <c r="B342" s="3">
        <v>96.185482846360387</v>
      </c>
      <c r="C342" s="3">
        <v>98.811453659088883</v>
      </c>
      <c r="D342" s="3">
        <v>102.30859541941309</v>
      </c>
      <c r="E342" s="3">
        <v>111.0203989581987</v>
      </c>
      <c r="F342" s="3">
        <v>119.6710718379676</v>
      </c>
    </row>
    <row r="343" spans="1:6" x14ac:dyDescent="0.25">
      <c r="A343" s="3">
        <v>26.466666666666665</v>
      </c>
      <c r="B343" s="3">
        <v>96.187399228097519</v>
      </c>
      <c r="C343" s="3">
        <v>98.813222836757404</v>
      </c>
      <c r="D343" s="3">
        <v>102.31018083717319</v>
      </c>
      <c r="E343" s="3">
        <v>111.02158697765103</v>
      </c>
      <c r="F343" s="3">
        <v>119.67194562232891</v>
      </c>
    </row>
    <row r="344" spans="1:6" x14ac:dyDescent="0.25">
      <c r="A344" s="3">
        <v>26.55</v>
      </c>
      <c r="B344" s="3">
        <v>96.189274088208791</v>
      </c>
      <c r="C344" s="3">
        <v>98.814952946181208</v>
      </c>
      <c r="D344" s="3">
        <v>102.31173036160637</v>
      </c>
      <c r="E344" s="3">
        <v>111.0227464335303</v>
      </c>
      <c r="F344" s="3">
        <v>119.67279715864531</v>
      </c>
    </row>
    <row r="345" spans="1:6" x14ac:dyDescent="0.25">
      <c r="A345" s="3">
        <v>26.633333333333333</v>
      </c>
      <c r="B345" s="3">
        <v>96.191108325997902</v>
      </c>
      <c r="C345" s="3">
        <v>98.816644849810515</v>
      </c>
      <c r="D345" s="3">
        <v>102.31324480509863</v>
      </c>
      <c r="E345" s="3">
        <v>111.02387801246331</v>
      </c>
      <c r="F345" s="3">
        <v>119.67362701332056</v>
      </c>
    </row>
    <row r="346" spans="1:6" x14ac:dyDescent="0.25">
      <c r="A346" s="3">
        <v>26.716666666666665</v>
      </c>
      <c r="B346" s="3">
        <v>96.19290282130504</v>
      </c>
      <c r="C346" s="3">
        <v>98.818299391068877</v>
      </c>
      <c r="D346" s="3">
        <v>102.31472496165915</v>
      </c>
      <c r="E346" s="3">
        <v>111.02498238457744</v>
      </c>
      <c r="F346" s="3">
        <v>119.67443573834205</v>
      </c>
    </row>
    <row r="347" spans="1:6" x14ac:dyDescent="0.25">
      <c r="A347" s="3">
        <v>26.8</v>
      </c>
      <c r="B347" s="3">
        <v>96.194658434927518</v>
      </c>
      <c r="C347" s="3">
        <v>98.819917394772403</v>
      </c>
      <c r="D347" s="3">
        <v>102.31617160733548</v>
      </c>
      <c r="E347" s="3">
        <v>111.02606020389678</v>
      </c>
      <c r="F347" s="3">
        <v>119.67522387164762</v>
      </c>
    </row>
    <row r="348" spans="1:6" x14ac:dyDescent="0.25">
      <c r="A348" s="3">
        <v>26.883333333333333</v>
      </c>
      <c r="B348" s="3">
        <v>96.196376009031383</v>
      </c>
      <c r="C348" s="3">
        <v>98.821499667539769</v>
      </c>
      <c r="D348" s="3">
        <v>102.31758550061943</v>
      </c>
      <c r="E348" s="3">
        <v>111.02711210872887</v>
      </c>
      <c r="F348" s="3">
        <v>119.67599193748291</v>
      </c>
    </row>
    <row r="349" spans="1:6" x14ac:dyDescent="0.25">
      <c r="A349" s="3">
        <v>26.966666666666665</v>
      </c>
      <c r="B349" s="3">
        <v>96.198056367554074</v>
      </c>
      <c r="C349" s="3">
        <v>98.823046998193178</v>
      </c>
      <c r="D349" s="3">
        <v>102.31896738284384</v>
      </c>
      <c r="E349" s="3">
        <v>111.0281387220421</v>
      </c>
      <c r="F349" s="3">
        <v>119.67674044674979</v>
      </c>
    </row>
    <row r="350" spans="1:6" x14ac:dyDescent="0.25">
      <c r="A350" s="3">
        <v>27.05</v>
      </c>
      <c r="B350" s="3">
        <v>96.199700316598452</v>
      </c>
      <c r="C350" s="3">
        <v>98.824560158150547</v>
      </c>
      <c r="D350" s="3">
        <v>102.32031797857032</v>
      </c>
      <c r="E350" s="3">
        <v>111.02914065183407</v>
      </c>
      <c r="F350" s="3">
        <v>119.6774698973458</v>
      </c>
    </row>
    <row r="351" spans="1:6" x14ac:dyDescent="0.25">
      <c r="A351" s="3">
        <v>27.133333333333333</v>
      </c>
      <c r="B351" s="3">
        <v>96.201308644818354</v>
      </c>
      <c r="C351" s="3">
        <v>98.826039901809068</v>
      </c>
      <c r="D351" s="3">
        <v>102.32163799596829</v>
      </c>
      <c r="E351" s="3">
        <v>111.03011849149112</v>
      </c>
      <c r="F351" s="3">
        <v>119.67818077449505</v>
      </c>
    </row>
    <row r="352" spans="1:6" x14ac:dyDescent="0.25">
      <c r="A352" s="3">
        <v>27.216666666666665</v>
      </c>
      <c r="B352" s="3">
        <v>96.20288212379576</v>
      </c>
      <c r="C352" s="3">
        <v>98.827486966920304</v>
      </c>
      <c r="D352" s="3">
        <v>102.32292812718552</v>
      </c>
      <c r="E352" s="3">
        <v>111.03107282013927</v>
      </c>
      <c r="F352" s="3">
        <v>119.67887355107064</v>
      </c>
    </row>
    <row r="353" spans="1:6" x14ac:dyDescent="0.25">
      <c r="A353" s="3">
        <v>27.3</v>
      </c>
      <c r="B353" s="3">
        <v>96.204421508409908</v>
      </c>
      <c r="C353" s="3">
        <v>98.828902074957071</v>
      </c>
      <c r="D353" s="3">
        <v>102.3241890487102</v>
      </c>
      <c r="E353" s="3">
        <v>111.03200420298667</v>
      </c>
      <c r="F353" s="3">
        <v>119.67954868790893</v>
      </c>
    </row>
    <row r="354" spans="1:6" x14ac:dyDescent="0.25">
      <c r="A354" s="3">
        <v>27.383333333333333</v>
      </c>
      <c r="B354" s="3">
        <v>96.205927537198406</v>
      </c>
      <c r="C354" s="3">
        <v>98.830285931472233</v>
      </c>
      <c r="D354" s="3">
        <v>102.32542142172491</v>
      </c>
      <c r="E354" s="3">
        <v>111.03291319165788</v>
      </c>
      <c r="F354" s="3">
        <v>119.68020663411583</v>
      </c>
    </row>
    <row r="355" spans="1:6" x14ac:dyDescent="0.25">
      <c r="A355" s="3">
        <v>27.466666666666665</v>
      </c>
      <c r="B355" s="3">
        <v>96.207400932710598</v>
      </c>
      <c r="C355" s="3">
        <v>98.831639226449624</v>
      </c>
      <c r="D355" s="3">
        <v>102.32662589245264</v>
      </c>
      <c r="E355" s="3">
        <v>111.03380032452016</v>
      </c>
      <c r="F355" s="3">
        <v>119.68084782736524</v>
      </c>
    </row>
    <row r="356" spans="1:6" x14ac:dyDescent="0.25">
      <c r="A356" s="3">
        <v>27.55</v>
      </c>
      <c r="B356" s="3">
        <v>96.208842401853204</v>
      </c>
      <c r="C356" s="3">
        <v>98.832962634647245</v>
      </c>
      <c r="D356" s="3">
        <v>102.3278030924949</v>
      </c>
      <c r="E356" s="3">
        <v>111.03466612700187</v>
      </c>
      <c r="F356" s="3">
        <v>119.68147269418996</v>
      </c>
    </row>
    <row r="357" spans="1:6" x14ac:dyDescent="0.25">
      <c r="A357" s="3">
        <v>27.633333333333333</v>
      </c>
      <c r="B357" s="3">
        <v>96.21025263622866</v>
      </c>
      <c r="C357" s="3">
        <v>98.834256815932875</v>
      </c>
      <c r="D357" s="3">
        <v>102.32895363916229</v>
      </c>
      <c r="E357" s="3">
        <v>111.03551111190328</v>
      </c>
      <c r="F357" s="3">
        <v>119.68208165026519</v>
      </c>
    </row>
    <row r="358" spans="1:6" x14ac:dyDescent="0.25">
      <c r="A358" s="3">
        <v>27.716666666666665</v>
      </c>
      <c r="B358" s="3">
        <v>96.211632312465994</v>
      </c>
      <c r="C358" s="3">
        <v>98.83552241561236</v>
      </c>
      <c r="D358" s="3">
        <v>102.33007813579758</v>
      </c>
      <c r="E358" s="3">
        <v>111.03633577969985</v>
      </c>
      <c r="F358" s="3">
        <v>119.6826751006848</v>
      </c>
    </row>
    <row r="359" spans="1:6" x14ac:dyDescent="0.25">
      <c r="A359" s="3">
        <v>27.8</v>
      </c>
      <c r="B359" s="3">
        <v>96.212982092544721</v>
      </c>
      <c r="C359" s="3">
        <v>98.836760064750649</v>
      </c>
      <c r="D359" s="3">
        <v>102.33117717209149</v>
      </c>
      <c r="E359" s="3">
        <v>111.03714061883841</v>
      </c>
      <c r="F359" s="3">
        <v>119.68325344023062</v>
      </c>
    </row>
    <row r="360" spans="1:6" x14ac:dyDescent="0.25">
      <c r="A360" s="3">
        <v>27.883333333333333</v>
      </c>
      <c r="B360" s="3">
        <v>96.214302624111596</v>
      </c>
      <c r="C360" s="3">
        <v>98.837970380485743</v>
      </c>
      <c r="D360" s="3">
        <v>102.33225132439134</v>
      </c>
      <c r="E360" s="3">
        <v>111.03792610602596</v>
      </c>
      <c r="F360" s="3">
        <v>119.68381705363481</v>
      </c>
    </row>
    <row r="361" spans="1:6" x14ac:dyDescent="0.25">
      <c r="A361" s="3">
        <v>27.966666666666665</v>
      </c>
      <c r="B361" s="3">
        <v>96.215594540790676</v>
      </c>
      <c r="C361" s="3">
        <v>98.839153966335786</v>
      </c>
      <c r="D361" s="3">
        <v>102.33330115600275</v>
      </c>
      <c r="E361" s="3">
        <v>111.03869270651181</v>
      </c>
      <c r="F361" s="3">
        <v>119.68436631583565</v>
      </c>
    </row>
    <row r="362" spans="1:6" x14ac:dyDescent="0.25">
      <c r="A362" s="3">
        <v>28.05</v>
      </c>
      <c r="B362" s="3">
        <v>96.21685846248657</v>
      </c>
      <c r="C362" s="3">
        <v>98.840311412499346</v>
      </c>
      <c r="D362" s="3">
        <v>102.33432721748453</v>
      </c>
      <c r="E362" s="3">
        <v>111.03944087436273</v>
      </c>
      <c r="F362" s="3">
        <v>119.68490159222671</v>
      </c>
    </row>
    <row r="363" spans="1:6" x14ac:dyDescent="0.25">
      <c r="A363" s="3">
        <v>28.133333333333333</v>
      </c>
      <c r="B363" s="3">
        <v>96.218094995681227</v>
      </c>
      <c r="C363" s="3">
        <v>98.841443296149137</v>
      </c>
      <c r="D363" s="3">
        <v>102.33533004693689</v>
      </c>
      <c r="E363" s="3">
        <v>111.04017105273168</v>
      </c>
      <c r="F363" s="3">
        <v>119.68542323889983</v>
      </c>
    </row>
    <row r="364" spans="1:6" x14ac:dyDescent="0.25">
      <c r="A364" s="3">
        <v>28.216666666666665</v>
      </c>
      <c r="B364" s="3">
        <v>96.219304733724243</v>
      </c>
      <c r="C364" s="3">
        <v>98.842550181719247</v>
      </c>
      <c r="D364" s="3">
        <v>102.33631017028317</v>
      </c>
      <c r="E364" s="3">
        <v>111.04088367411997</v>
      </c>
      <c r="F364" s="3">
        <v>119.68593160288179</v>
      </c>
    </row>
    <row r="365" spans="1:6" x14ac:dyDescent="0.25">
      <c r="A365" s="3">
        <v>28.3</v>
      </c>
      <c r="B365" s="3">
        <v>96.220488257116997</v>
      </c>
      <c r="C365" s="3">
        <v>98.843632621186018</v>
      </c>
      <c r="D365" s="3">
        <v>102.33726810154518</v>
      </c>
      <c r="E365" s="3">
        <v>111.04157916063313</v>
      </c>
      <c r="F365" s="3">
        <v>119.68642702236502</v>
      </c>
    </row>
    <row r="366" spans="1:6" x14ac:dyDescent="0.25">
      <c r="A366" s="3">
        <v>28.383333333333333</v>
      </c>
      <c r="B366" s="3">
        <v>96.221646133790571</v>
      </c>
      <c r="C366" s="3">
        <v>98.844691154342826</v>
      </c>
      <c r="D366" s="3">
        <v>102.33820434311235</v>
      </c>
      <c r="E366" s="3">
        <v>111.04225792423075</v>
      </c>
      <c r="F366" s="3">
        <v>119.68690982693242</v>
      </c>
    </row>
    <row r="367" spans="1:6" x14ac:dyDescent="0.25">
      <c r="A367" s="3">
        <v>28.466666666666665</v>
      </c>
      <c r="B367" s="3">
        <v>96.22277891937766</v>
      </c>
      <c r="C367" s="3">
        <v>98.845726309068695</v>
      </c>
      <c r="D367" s="3">
        <v>102.3391193860048</v>
      </c>
      <c r="E367" s="3">
        <v>111.04292036697018</v>
      </c>
      <c r="F367" s="3">
        <v>119.68738033777649</v>
      </c>
    </row>
    <row r="368" spans="1:6" x14ac:dyDescent="0.25">
      <c r="A368" s="3">
        <v>28.55</v>
      </c>
      <c r="B368" s="3">
        <v>96.223887157478714</v>
      </c>
      <c r="C368" s="3">
        <v>98.846738601591127</v>
      </c>
      <c r="D368" s="3">
        <v>102.34001371013041</v>
      </c>
      <c r="E368" s="3">
        <v>111.04356688124446</v>
      </c>
      <c r="F368" s="3">
        <v>119.68783886791287</v>
      </c>
    </row>
    <row r="369" spans="1:6" x14ac:dyDescent="0.25">
      <c r="A369" s="3">
        <v>28.633333333333333</v>
      </c>
      <c r="B369" s="3">
        <v>96.224971379922223</v>
      </c>
      <c r="C369" s="3">
        <v>98.847728536743006</v>
      </c>
      <c r="D369" s="3">
        <v>102.34088778453619</v>
      </c>
      <c r="E369" s="3">
        <v>111.04419785001453</v>
      </c>
      <c r="F369" s="3">
        <v>119.68828572238847</v>
      </c>
    </row>
    <row r="370" spans="1:6" x14ac:dyDescent="0.25">
      <c r="A370" s="3">
        <v>28.716666666666665</v>
      </c>
      <c r="B370" s="3">
        <v>96.226032107019435</v>
      </c>
      <c r="C370" s="3">
        <v>98.84869660821397</v>
      </c>
      <c r="D370" s="3">
        <v>102.34174206765391</v>
      </c>
      <c r="E370" s="3">
        <v>111.04481364703587</v>
      </c>
      <c r="F370" s="3">
        <v>119.68872119848422</v>
      </c>
    </row>
    <row r="371" spans="1:6" x14ac:dyDescent="0.25">
      <c r="A371" s="3">
        <v>28.8</v>
      </c>
      <c r="B371" s="3">
        <v>96.227069847813539</v>
      </c>
      <c r="C371" s="3">
        <v>98.849643298796167</v>
      </c>
      <c r="D371" s="3">
        <v>102.34257700754016</v>
      </c>
      <c r="E371" s="3">
        <v>111.04541463707967</v>
      </c>
      <c r="F371" s="3">
        <v>119.68914558591277</v>
      </c>
    </row>
    <row r="372" spans="1:6" x14ac:dyDescent="0.25">
      <c r="A372" s="3">
        <v>28.883333333333333</v>
      </c>
      <c r="B372" s="3">
        <v>96.228085100323511</v>
      </c>
      <c r="C372" s="3">
        <v>98.850569080624624</v>
      </c>
      <c r="D372" s="3">
        <v>102.34339304211103</v>
      </c>
      <c r="E372" s="3">
        <v>111.04600117614872</v>
      </c>
      <c r="F372" s="3">
        <v>119.68955916701114</v>
      </c>
    </row>
    <row r="373" spans="1:6" x14ac:dyDescent="0.25">
      <c r="A373" s="3">
        <v>28.966666666666665</v>
      </c>
      <c r="B373" s="3">
        <v>96.229078351782661</v>
      </c>
      <c r="C373" s="3">
        <v>98.851474415412355</v>
      </c>
      <c r="D373" s="3">
        <v>102.34419059937147</v>
      </c>
      <c r="E373" s="3">
        <v>111.04657361168809</v>
      </c>
      <c r="F373" s="3">
        <v>119.68996221692841</v>
      </c>
    </row>
    <row r="374" spans="1:6" x14ac:dyDescent="0.25">
      <c r="A374" s="3">
        <v>29.05</v>
      </c>
      <c r="B374" s="3">
        <v>96.230050078872026</v>
      </c>
      <c r="C374" s="3">
        <v>98.852359754680222</v>
      </c>
      <c r="D374" s="3">
        <v>102.34497009763948</v>
      </c>
      <c r="E374" s="3">
        <v>111.04713228279077</v>
      </c>
      <c r="F374" s="3">
        <v>119.69035500380868</v>
      </c>
    </row>
    <row r="375" spans="1:6" x14ac:dyDescent="0.25">
      <c r="A375" s="3">
        <v>29.133333333333333</v>
      </c>
      <c r="B375" s="3">
        <v>96.231000747948741</v>
      </c>
      <c r="C375" s="3">
        <v>98.853225539981764</v>
      </c>
      <c r="D375" s="3">
        <v>102.34573194576518</v>
      </c>
      <c r="E375" s="3">
        <v>111.04767752039838</v>
      </c>
      <c r="F375" s="3">
        <v>119.69073778896936</v>
      </c>
    </row>
    <row r="376" spans="1:6" x14ac:dyDescent="0.25">
      <c r="A376" s="3">
        <v>29.216666666666665</v>
      </c>
      <c r="B376" s="3">
        <v>96.231930815269436</v>
      </c>
      <c r="C376" s="3">
        <v>98.85407220312311</v>
      </c>
      <c r="D376" s="3">
        <v>102.34647654334509</v>
      </c>
      <c r="E376" s="3">
        <v>111.04820964749705</v>
      </c>
      <c r="F376" s="3">
        <v>119.69111082707495</v>
      </c>
    </row>
    <row r="377" spans="1:6" x14ac:dyDescent="0.25">
      <c r="A377" s="3">
        <v>29.3</v>
      </c>
      <c r="B377" s="3">
        <v>96.232840727208867</v>
      </c>
      <c r="C377" s="3">
        <v>98.854900166378002</v>
      </c>
      <c r="D377" s="3">
        <v>102.34720428093132</v>
      </c>
      <c r="E377" s="3">
        <v>111.04872897930856</v>
      </c>
      <c r="F377" s="3">
        <v>119.69147436630637</v>
      </c>
    </row>
    <row r="378" spans="1:6" x14ac:dyDescent="0.25">
      <c r="A378" s="3">
        <v>29.383333333333333</v>
      </c>
      <c r="B378" s="3">
        <v>96.233730920473747</v>
      </c>
      <c r="C378" s="3">
        <v>98.855709842698076</v>
      </c>
      <c r="D378" s="3">
        <v>102.34791554023627</v>
      </c>
      <c r="E378" s="3">
        <v>111.04923582347699</v>
      </c>
      <c r="F378" s="3">
        <v>119.691828648526</v>
      </c>
    </row>
    <row r="379" spans="1:6" x14ac:dyDescent="0.25">
      <c r="A379" s="3">
        <v>29.466666666666665</v>
      </c>
      <c r="B379" s="3">
        <v>96.23460182231203</v>
      </c>
      <c r="C379" s="3">
        <v>98.856501635918548</v>
      </c>
      <c r="D379" s="3">
        <v>102.34861069433255</v>
      </c>
      <c r="E379" s="3">
        <v>111.04973048025074</v>
      </c>
      <c r="F379" s="3">
        <v>119.69217390943849</v>
      </c>
    </row>
    <row r="380" spans="1:6" x14ac:dyDescent="0.25">
      <c r="A380" s="3">
        <v>29.55</v>
      </c>
      <c r="B380" s="3">
        <v>96.235453850717619</v>
      </c>
      <c r="C380" s="3">
        <v>98.85727594095934</v>
      </c>
      <c r="D380" s="3">
        <v>102.34929010784845</v>
      </c>
      <c r="E380" s="3">
        <v>111.05021324266033</v>
      </c>
      <c r="F380" s="3">
        <v>119.69251037874754</v>
      </c>
    </row>
    <row r="381" spans="1:6" x14ac:dyDescent="0.25">
      <c r="A381" s="3">
        <v>29.633333333333333</v>
      </c>
      <c r="B381" s="3">
        <v>96.236287414630667</v>
      </c>
      <c r="C381" s="3">
        <v>98.858033144021761</v>
      </c>
      <c r="D381" s="3">
        <v>102.34995413715896</v>
      </c>
      <c r="E381" s="3">
        <v>111.05068439669184</v>
      </c>
      <c r="F381" s="3">
        <v>119.69283828030859</v>
      </c>
    </row>
    <row r="382" spans="1:6" x14ac:dyDescent="0.25">
      <c r="A382" s="3">
        <v>29.716666666666665</v>
      </c>
      <c r="B382" s="3">
        <v>96.237102914133558</v>
      </c>
      <c r="C382" s="3">
        <v>98.858773622780916</v>
      </c>
      <c r="D382" s="3">
        <v>102.35060313057254</v>
      </c>
      <c r="E382" s="3">
        <v>111.05114422145617</v>
      </c>
      <c r="F382" s="3">
        <v>119.69315783227778</v>
      </c>
    </row>
    <row r="383" spans="1:6" x14ac:dyDescent="0.25">
      <c r="A383" s="3">
        <v>29.8</v>
      </c>
      <c r="B383" s="3">
        <v>96.237900740642658</v>
      </c>
      <c r="C383" s="3">
        <v>98.859497746573808</v>
      </c>
      <c r="D383" s="3">
        <v>102.35123742851354</v>
      </c>
      <c r="E383" s="3">
        <v>111.05159298935433</v>
      </c>
      <c r="F383" s="3">
        <v>119.69346924725691</v>
      </c>
    </row>
    <row r="384" spans="1:6" x14ac:dyDescent="0.25">
      <c r="A384" s="3">
        <v>29.883333333333333</v>
      </c>
      <c r="B384" s="3">
        <v>96.238681277095864</v>
      </c>
      <c r="C384" s="3">
        <v>98.860205876583308</v>
      </c>
      <c r="D384" s="3">
        <v>102.35185736370067</v>
      </c>
      <c r="E384" s="3">
        <v>111.05203096623868</v>
      </c>
      <c r="F384" s="3">
        <v>119.69377273243495</v>
      </c>
    </row>
    <row r="385" spans="1:6" x14ac:dyDescent="0.25">
      <c r="A385" s="3">
        <v>29.966666666666665</v>
      </c>
      <c r="B385" s="3">
        <v>96.239444898136171</v>
      </c>
      <c r="C385" s="3">
        <v>98.860898366018105</v>
      </c>
      <c r="D385" s="3">
        <v>102.35246326132128</v>
      </c>
      <c r="E385" s="3">
        <v>111.05245841157027</v>
      </c>
      <c r="F385" s="3">
        <v>119.69406848972572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Heatbed simulator</vt:lpstr>
      <vt:lpstr>Test Data</vt:lpstr>
      <vt:lpstr>insulation effcet</vt:lpstr>
      <vt:lpstr>voltage effect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</dc:creator>
  <cp:lastModifiedBy>Jessica</cp:lastModifiedBy>
  <dcterms:created xsi:type="dcterms:W3CDTF">2016-11-21T21:03:06Z</dcterms:created>
  <dcterms:modified xsi:type="dcterms:W3CDTF">2016-12-04T23:54:19Z</dcterms:modified>
</cp:coreProperties>
</file>